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theermgroup.sharepoint.com/sites/0635549ArupUKSAFAdvancedFuelFunding/Shared Documents/Application Form and Guideline Documents/Sent/Final/"/>
    </mc:Choice>
  </mc:AlternateContent>
  <xr:revisionPtr revIDLastSave="62" documentId="10_ncr:100000_{E749827D-6787-4819-BF6A-E8540F9258FA}" xr6:coauthVersionLast="47" xr6:coauthVersionMax="47" xr10:uidLastSave="{3AD7F999-AC0F-4336-AFAA-7A951298CA8F}"/>
  <bookViews>
    <workbookView xWindow="-120" yWindow="-120" windowWidth="29040" windowHeight="15840" tabRatio="856" firstSheet="1" activeTab="3" xr2:uid="{00000000-000D-0000-FFFF-FFFF00000000}"/>
  </bookViews>
  <sheets>
    <sheet name="Guidance on cash flow" sheetId="17" r:id="rId1"/>
    <sheet name="Cash flow - Proposed plant" sheetId="21" r:id="rId2"/>
    <sheet name="Counterfactual Cost" sheetId="22" r:id="rId3"/>
    <sheet name="Cash flow - example" sheetId="20" r:id="rId4"/>
    <sheet name="Lists" sheetId="13" state="hidden" r:id="rId5"/>
  </sheets>
  <externalReferences>
    <externalReference r:id="rId6"/>
    <externalReference r:id="rId7"/>
  </externalReferences>
  <definedNames>
    <definedName name="___thinkcellH0MAAAAAAAAAAAAA7dNG6tch00eipRX895PDVA" hidden="1">#REF!</definedName>
    <definedName name="__1234Graph_A" hidden="1">[1]Depreciation!#REF!</definedName>
    <definedName name="__123Graph_A" hidden="1">[1]Depreciation!#REF!</definedName>
    <definedName name="__123Graph_B" hidden="1">[1]Depreciation!#REF!</definedName>
    <definedName name="__123Graph_C" hidden="1">[1]Depreciation!#REF!</definedName>
    <definedName name="__123Graph_D" hidden="1">[1]Depreciation!#REF!</definedName>
    <definedName name="__123Graph_E" hidden="1">[1]Depreciation!#REF!</definedName>
    <definedName name="__123Graph_F" hidden="1">[1]Depreciation!#REF!</definedName>
    <definedName name="__123Graph_X" hidden="1">[1]Depreciation!#REF!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_Table1_In1" hidden="1">#REF!</definedName>
    <definedName name="_Table1_Out" hidden="1">#REF!</definedName>
    <definedName name="aadsds"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nscount" hidden="1">1</definedName>
    <definedName name="CBWorkbookPriority" hidden="1">-1631513760</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39343.6573842593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List">Lists!$A$1:$A$2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b_inputLocation" hidden="1">#REF!</definedName>
    <definedName name="No">[2]Lists!$A$1:$A$2</definedName>
    <definedName name="RiskAfterRecalcMacro" hidden="1">"BetweenIterationsMacro"</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2009000</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My._.estimate._.report." hidden="1">{"Equipment",#N/A,FALSE,"A";"Summary",#N/A,FALSE,"B"}</definedName>
    <definedName name="Yes">[2]Lists!$A$1:$A$3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22" l="1"/>
  <c r="D39" i="22"/>
  <c r="D33" i="22"/>
  <c r="D27" i="22"/>
  <c r="D21" i="22"/>
  <c r="D47" i="22" s="1"/>
  <c r="J85" i="21" l="1"/>
  <c r="J66" i="21"/>
  <c r="J67" i="21"/>
  <c r="H49" i="21"/>
  <c r="K27" i="21"/>
  <c r="M19" i="21"/>
  <c r="L19" i="21"/>
  <c r="K19" i="21"/>
  <c r="J19" i="21"/>
  <c r="L93" i="20"/>
  <c r="M93" i="20" s="1"/>
  <c r="N93" i="20" s="1"/>
  <c r="O93" i="20" s="1"/>
  <c r="P93" i="20" s="1"/>
  <c r="Q93" i="20" s="1"/>
  <c r="R93" i="20" s="1"/>
  <c r="S93" i="20" s="1"/>
  <c r="T93" i="20" s="1"/>
  <c r="U93" i="20" s="1"/>
  <c r="V93" i="20" s="1"/>
  <c r="W93" i="20" s="1"/>
  <c r="X93" i="20" s="1"/>
  <c r="Y93" i="20" s="1"/>
  <c r="Z93" i="20" s="1"/>
  <c r="AA93" i="20" s="1"/>
  <c r="AB93" i="20" s="1"/>
  <c r="AC93" i="20" s="1"/>
  <c r="AD93" i="20" s="1"/>
  <c r="AE93" i="20" s="1"/>
  <c r="AF93" i="20" s="1"/>
  <c r="AG93" i="20" s="1"/>
  <c r="AH93" i="20" s="1"/>
  <c r="AI93" i="20" s="1"/>
  <c r="AJ93" i="20" s="1"/>
  <c r="D70" i="21" l="1"/>
  <c r="D69" i="21"/>
  <c r="D68" i="21"/>
  <c r="D67" i="21"/>
  <c r="D66" i="21"/>
  <c r="D90" i="21"/>
  <c r="D89" i="21"/>
  <c r="D88" i="21"/>
  <c r="D87" i="21"/>
  <c r="D86" i="21"/>
  <c r="D85" i="21"/>
  <c r="D86" i="20"/>
  <c r="D87" i="20"/>
  <c r="D88" i="20"/>
  <c r="D89" i="20"/>
  <c r="D90" i="20"/>
  <c r="D85" i="20"/>
  <c r="D67" i="20"/>
  <c r="D68" i="20"/>
  <c r="D69" i="20"/>
  <c r="D70" i="20"/>
  <c r="D66" i="20"/>
  <c r="K107" i="21"/>
  <c r="L107" i="21"/>
  <c r="M107" i="21"/>
  <c r="N107" i="21"/>
  <c r="O107" i="21"/>
  <c r="P107" i="21"/>
  <c r="Q107" i="21"/>
  <c r="R107" i="21"/>
  <c r="S107" i="21"/>
  <c r="T107" i="21"/>
  <c r="U107" i="21"/>
  <c r="V107" i="21"/>
  <c r="W107" i="21"/>
  <c r="X107" i="21"/>
  <c r="Y107" i="21"/>
  <c r="Z107" i="21"/>
  <c r="AA107" i="21"/>
  <c r="AB107" i="21"/>
  <c r="AC107" i="21"/>
  <c r="AD107" i="21"/>
  <c r="AE107" i="21"/>
  <c r="AF107" i="21"/>
  <c r="AG107" i="21"/>
  <c r="AH107" i="21"/>
  <c r="AI107" i="21"/>
  <c r="AJ107" i="21"/>
  <c r="AK107" i="21"/>
  <c r="J107" i="21"/>
  <c r="M106" i="21"/>
  <c r="N106" i="21"/>
  <c r="O106" i="21"/>
  <c r="P106" i="21"/>
  <c r="Q106" i="21"/>
  <c r="R106" i="21"/>
  <c r="S106" i="21"/>
  <c r="T106" i="21"/>
  <c r="U106" i="21"/>
  <c r="V106" i="21"/>
  <c r="W106" i="21"/>
  <c r="X106" i="21"/>
  <c r="Y106" i="21"/>
  <c r="Z106" i="21"/>
  <c r="AA106" i="21"/>
  <c r="AB106" i="21"/>
  <c r="AC106" i="21"/>
  <c r="AD106" i="21"/>
  <c r="AE106" i="21"/>
  <c r="AF106" i="21"/>
  <c r="AG106" i="21"/>
  <c r="AH106" i="21"/>
  <c r="AI106" i="21"/>
  <c r="AJ106" i="21"/>
  <c r="AK106" i="21"/>
  <c r="H103" i="21" l="1"/>
  <c r="H102" i="21"/>
  <c r="H101" i="21"/>
  <c r="H103" i="20"/>
  <c r="H102" i="20"/>
  <c r="H101" i="20"/>
  <c r="H79" i="21"/>
  <c r="H78" i="21"/>
  <c r="H77" i="21"/>
  <c r="H76" i="21"/>
  <c r="H75" i="21"/>
  <c r="H79" i="20"/>
  <c r="H78" i="20"/>
  <c r="H77" i="20"/>
  <c r="H76" i="20"/>
  <c r="H75" i="20"/>
  <c r="H111" i="21"/>
  <c r="L104" i="21"/>
  <c r="K104" i="21"/>
  <c r="J104" i="21"/>
  <c r="H104" i="21" s="1"/>
  <c r="H93" i="21"/>
  <c r="L80" i="21"/>
  <c r="L106" i="21" s="1"/>
  <c r="K80" i="21"/>
  <c r="K106" i="21" s="1"/>
  <c r="J80" i="21"/>
  <c r="J61" i="21"/>
  <c r="J60" i="21"/>
  <c r="K60" i="21" s="1"/>
  <c r="L60" i="21" s="1"/>
  <c r="J59" i="21"/>
  <c r="J88" i="21" s="1"/>
  <c r="J58" i="21"/>
  <c r="J57" i="21"/>
  <c r="J56" i="21"/>
  <c r="H53" i="21"/>
  <c r="H52" i="21"/>
  <c r="H51" i="21"/>
  <c r="H50" i="21"/>
  <c r="E46" i="21"/>
  <c r="J45" i="21"/>
  <c r="K45" i="21" s="1"/>
  <c r="L45" i="21" s="1"/>
  <c r="M45" i="21" s="1"/>
  <c r="N45" i="21" s="1"/>
  <c r="O45" i="21" s="1"/>
  <c r="P45" i="21" s="1"/>
  <c r="Q45" i="21" s="1"/>
  <c r="R45" i="21" s="1"/>
  <c r="S45" i="21" s="1"/>
  <c r="T45" i="21" s="1"/>
  <c r="U45" i="21" s="1"/>
  <c r="V45" i="21" s="1"/>
  <c r="W45" i="21" s="1"/>
  <c r="X45" i="21" s="1"/>
  <c r="Y45" i="21" s="1"/>
  <c r="Z45" i="21" s="1"/>
  <c r="AA45" i="21" s="1"/>
  <c r="AB45" i="21" s="1"/>
  <c r="AC45" i="21" s="1"/>
  <c r="AD45" i="21" s="1"/>
  <c r="AE45" i="21" s="1"/>
  <c r="AF45" i="21" s="1"/>
  <c r="AG45" i="21" s="1"/>
  <c r="AH45" i="21" s="1"/>
  <c r="AI45" i="21" s="1"/>
  <c r="AJ45" i="21" s="1"/>
  <c r="AK45" i="21" s="1"/>
  <c r="J44" i="21"/>
  <c r="K44" i="21" s="1"/>
  <c r="L44" i="21" s="1"/>
  <c r="M44" i="21" s="1"/>
  <c r="N44" i="21" s="1"/>
  <c r="O44" i="21" s="1"/>
  <c r="P44" i="21" s="1"/>
  <c r="Q44" i="21" s="1"/>
  <c r="R44" i="21" s="1"/>
  <c r="S44" i="21" s="1"/>
  <c r="T44" i="21" s="1"/>
  <c r="U44" i="21" s="1"/>
  <c r="V44" i="21" s="1"/>
  <c r="W44" i="21" s="1"/>
  <c r="X44" i="21" s="1"/>
  <c r="Y44" i="21" s="1"/>
  <c r="Z44" i="21" s="1"/>
  <c r="AA44" i="21" s="1"/>
  <c r="AB44" i="21" s="1"/>
  <c r="AC44" i="21" s="1"/>
  <c r="AD44" i="21" s="1"/>
  <c r="AE44" i="21" s="1"/>
  <c r="AF44" i="21" s="1"/>
  <c r="AG44" i="21" s="1"/>
  <c r="AH44" i="21" s="1"/>
  <c r="AI44" i="21" s="1"/>
  <c r="AJ44" i="21" s="1"/>
  <c r="AK44" i="21" s="1"/>
  <c r="J43" i="21"/>
  <c r="K43" i="21" s="1"/>
  <c r="L43" i="21" s="1"/>
  <c r="M43" i="21" s="1"/>
  <c r="N43" i="21" s="1"/>
  <c r="O43" i="21" s="1"/>
  <c r="P43" i="21" s="1"/>
  <c r="Q43" i="21" s="1"/>
  <c r="R43" i="21" s="1"/>
  <c r="S43" i="21" s="1"/>
  <c r="T43" i="21" s="1"/>
  <c r="U43" i="21" s="1"/>
  <c r="V43" i="21" s="1"/>
  <c r="W43" i="21" s="1"/>
  <c r="X43" i="21" s="1"/>
  <c r="Y43" i="21" s="1"/>
  <c r="Z43" i="21" s="1"/>
  <c r="AA43" i="21" s="1"/>
  <c r="AB43" i="21" s="1"/>
  <c r="AC43" i="21" s="1"/>
  <c r="AD43" i="21" s="1"/>
  <c r="AE43" i="21" s="1"/>
  <c r="AF43" i="21" s="1"/>
  <c r="AG43" i="21" s="1"/>
  <c r="AH43" i="21" s="1"/>
  <c r="AI43" i="21" s="1"/>
  <c r="AJ43" i="21" s="1"/>
  <c r="AK43" i="21" s="1"/>
  <c r="J42" i="21"/>
  <c r="K42" i="21" s="1"/>
  <c r="L42" i="21" s="1"/>
  <c r="M42" i="21" s="1"/>
  <c r="E40" i="21"/>
  <c r="J39" i="21"/>
  <c r="K39" i="21" s="1"/>
  <c r="L39" i="21" s="1"/>
  <c r="M39" i="21" s="1"/>
  <c r="N39" i="21" s="1"/>
  <c r="O39" i="21" s="1"/>
  <c r="P39" i="21" s="1"/>
  <c r="Q39" i="21" s="1"/>
  <c r="R39" i="21" s="1"/>
  <c r="S39" i="21" s="1"/>
  <c r="T39" i="21" s="1"/>
  <c r="U39" i="21" s="1"/>
  <c r="V39" i="21" s="1"/>
  <c r="W39" i="21" s="1"/>
  <c r="X39" i="21" s="1"/>
  <c r="Y39" i="21" s="1"/>
  <c r="Z39" i="21" s="1"/>
  <c r="AA39" i="21" s="1"/>
  <c r="AB39" i="21" s="1"/>
  <c r="AC39" i="21" s="1"/>
  <c r="AD39" i="21" s="1"/>
  <c r="AE39" i="21" s="1"/>
  <c r="AF39" i="21" s="1"/>
  <c r="AG39" i="21" s="1"/>
  <c r="AH39" i="21" s="1"/>
  <c r="AI39" i="21" s="1"/>
  <c r="AJ39" i="21" s="1"/>
  <c r="AK39" i="21" s="1"/>
  <c r="J38" i="21"/>
  <c r="K38" i="21" s="1"/>
  <c r="L38" i="21" s="1"/>
  <c r="M38" i="21" s="1"/>
  <c r="N38" i="21" s="1"/>
  <c r="O38" i="21" s="1"/>
  <c r="P38" i="21" s="1"/>
  <c r="Q38" i="21" s="1"/>
  <c r="R38" i="21" s="1"/>
  <c r="S38" i="21" s="1"/>
  <c r="T38" i="21" s="1"/>
  <c r="U38" i="21" s="1"/>
  <c r="V38" i="21" s="1"/>
  <c r="W38" i="21" s="1"/>
  <c r="X38" i="21" s="1"/>
  <c r="Y38" i="21" s="1"/>
  <c r="Z38" i="21" s="1"/>
  <c r="AA38" i="21" s="1"/>
  <c r="AB38" i="21" s="1"/>
  <c r="AC38" i="21" s="1"/>
  <c r="AD38" i="21" s="1"/>
  <c r="AE38" i="21" s="1"/>
  <c r="AF38" i="21" s="1"/>
  <c r="AG38" i="21" s="1"/>
  <c r="AH38" i="21" s="1"/>
  <c r="AI38" i="21" s="1"/>
  <c r="AJ38" i="21" s="1"/>
  <c r="AK38" i="21" s="1"/>
  <c r="J37" i="21"/>
  <c r="K37" i="21" s="1"/>
  <c r="L37" i="21" s="1"/>
  <c r="M37" i="21" s="1"/>
  <c r="N37" i="21" s="1"/>
  <c r="O37" i="21" s="1"/>
  <c r="P37" i="21" s="1"/>
  <c r="Q37" i="21" s="1"/>
  <c r="R37" i="21" s="1"/>
  <c r="S37" i="21" s="1"/>
  <c r="T37" i="21" s="1"/>
  <c r="U37" i="21" s="1"/>
  <c r="V37" i="21" s="1"/>
  <c r="W37" i="21" s="1"/>
  <c r="X37" i="21" s="1"/>
  <c r="Y37" i="21" s="1"/>
  <c r="Z37" i="21" s="1"/>
  <c r="AA37" i="21" s="1"/>
  <c r="AB37" i="21" s="1"/>
  <c r="AC37" i="21" s="1"/>
  <c r="AD37" i="21" s="1"/>
  <c r="AE37" i="21" s="1"/>
  <c r="AF37" i="21" s="1"/>
  <c r="AG37" i="21" s="1"/>
  <c r="AH37" i="21" s="1"/>
  <c r="AI37" i="21" s="1"/>
  <c r="AJ37" i="21" s="1"/>
  <c r="AK37" i="21" s="1"/>
  <c r="J36" i="21"/>
  <c r="J40" i="21" s="1"/>
  <c r="J69" i="21" s="1"/>
  <c r="E34" i="21"/>
  <c r="J33" i="21"/>
  <c r="K33" i="21" s="1"/>
  <c r="L33" i="21" s="1"/>
  <c r="M33" i="21" s="1"/>
  <c r="N33" i="21" s="1"/>
  <c r="O33" i="21" s="1"/>
  <c r="P33" i="21" s="1"/>
  <c r="Q33" i="21" s="1"/>
  <c r="R33" i="21" s="1"/>
  <c r="S33" i="21" s="1"/>
  <c r="T33" i="21" s="1"/>
  <c r="U33" i="21" s="1"/>
  <c r="V33" i="21" s="1"/>
  <c r="W33" i="21" s="1"/>
  <c r="X33" i="21" s="1"/>
  <c r="Y33" i="21" s="1"/>
  <c r="Z33" i="21" s="1"/>
  <c r="AA33" i="21" s="1"/>
  <c r="AB33" i="21" s="1"/>
  <c r="AC33" i="21" s="1"/>
  <c r="AD33" i="21" s="1"/>
  <c r="AE33" i="21" s="1"/>
  <c r="AF33" i="21" s="1"/>
  <c r="AG33" i="21" s="1"/>
  <c r="AH33" i="21" s="1"/>
  <c r="AI33" i="21" s="1"/>
  <c r="AJ33" i="21" s="1"/>
  <c r="AK33" i="21" s="1"/>
  <c r="J32" i="21"/>
  <c r="K32" i="21" s="1"/>
  <c r="L32" i="21" s="1"/>
  <c r="M32" i="21" s="1"/>
  <c r="N32" i="21" s="1"/>
  <c r="O32" i="21" s="1"/>
  <c r="P32" i="21" s="1"/>
  <c r="Q32" i="21" s="1"/>
  <c r="R32" i="21" s="1"/>
  <c r="S32" i="21" s="1"/>
  <c r="T32" i="21" s="1"/>
  <c r="U32" i="21" s="1"/>
  <c r="V32" i="21" s="1"/>
  <c r="W32" i="21" s="1"/>
  <c r="X32" i="21" s="1"/>
  <c r="Y32" i="21" s="1"/>
  <c r="Z32" i="21" s="1"/>
  <c r="AA32" i="21" s="1"/>
  <c r="AB32" i="21" s="1"/>
  <c r="AC32" i="21" s="1"/>
  <c r="AD32" i="21" s="1"/>
  <c r="AE32" i="21" s="1"/>
  <c r="AF32" i="21" s="1"/>
  <c r="AG32" i="21" s="1"/>
  <c r="AH32" i="21" s="1"/>
  <c r="AI32" i="21" s="1"/>
  <c r="AJ32" i="21" s="1"/>
  <c r="AK32" i="21" s="1"/>
  <c r="J31" i="21"/>
  <c r="K31" i="21" s="1"/>
  <c r="L31" i="21" s="1"/>
  <c r="M31" i="21" s="1"/>
  <c r="N31" i="21" s="1"/>
  <c r="O31" i="21" s="1"/>
  <c r="P31" i="21" s="1"/>
  <c r="Q31" i="21" s="1"/>
  <c r="R31" i="21" s="1"/>
  <c r="S31" i="21" s="1"/>
  <c r="T31" i="21" s="1"/>
  <c r="U31" i="21" s="1"/>
  <c r="V31" i="21" s="1"/>
  <c r="W31" i="21" s="1"/>
  <c r="X31" i="21" s="1"/>
  <c r="Y31" i="21" s="1"/>
  <c r="Z31" i="21" s="1"/>
  <c r="AA31" i="21" s="1"/>
  <c r="AB31" i="21" s="1"/>
  <c r="AC31" i="21" s="1"/>
  <c r="AD31" i="21" s="1"/>
  <c r="AE31" i="21" s="1"/>
  <c r="AF31" i="21" s="1"/>
  <c r="AG31" i="21" s="1"/>
  <c r="AH31" i="21" s="1"/>
  <c r="AI31" i="21" s="1"/>
  <c r="AJ31" i="21" s="1"/>
  <c r="AK31" i="21" s="1"/>
  <c r="J30" i="21"/>
  <c r="E28" i="21"/>
  <c r="J27" i="21"/>
  <c r="L27" i="21" s="1"/>
  <c r="M27" i="21" s="1"/>
  <c r="N27" i="21" s="1"/>
  <c r="O27" i="21" s="1"/>
  <c r="P27" i="21" s="1"/>
  <c r="Q27" i="21" s="1"/>
  <c r="R27" i="21" s="1"/>
  <c r="S27" i="21" s="1"/>
  <c r="T27" i="21" s="1"/>
  <c r="U27" i="21" s="1"/>
  <c r="V27" i="21" s="1"/>
  <c r="W27" i="21" s="1"/>
  <c r="X27" i="21" s="1"/>
  <c r="Y27" i="21" s="1"/>
  <c r="Z27" i="21" s="1"/>
  <c r="AA27" i="21" s="1"/>
  <c r="AB27" i="21" s="1"/>
  <c r="AC27" i="21" s="1"/>
  <c r="AD27" i="21" s="1"/>
  <c r="AE27" i="21" s="1"/>
  <c r="AF27" i="21" s="1"/>
  <c r="AG27" i="21" s="1"/>
  <c r="AH27" i="21" s="1"/>
  <c r="AI27" i="21" s="1"/>
  <c r="AJ27" i="21" s="1"/>
  <c r="AK27" i="21" s="1"/>
  <c r="J26" i="21"/>
  <c r="K26" i="21" s="1"/>
  <c r="L26" i="21" s="1"/>
  <c r="M26" i="21" s="1"/>
  <c r="N26" i="21" s="1"/>
  <c r="O26" i="21" s="1"/>
  <c r="P26" i="21" s="1"/>
  <c r="Q26" i="21" s="1"/>
  <c r="R26" i="21" s="1"/>
  <c r="S26" i="21" s="1"/>
  <c r="T26" i="21" s="1"/>
  <c r="U26" i="21" s="1"/>
  <c r="V26" i="21" s="1"/>
  <c r="W26" i="21" s="1"/>
  <c r="X26" i="21" s="1"/>
  <c r="Y26" i="21" s="1"/>
  <c r="Z26" i="21" s="1"/>
  <c r="AA26" i="21" s="1"/>
  <c r="AB26" i="21" s="1"/>
  <c r="AC26" i="21" s="1"/>
  <c r="AD26" i="21" s="1"/>
  <c r="AE26" i="21" s="1"/>
  <c r="AF26" i="21" s="1"/>
  <c r="AG26" i="21" s="1"/>
  <c r="AH26" i="21" s="1"/>
  <c r="AI26" i="21" s="1"/>
  <c r="AJ26" i="21" s="1"/>
  <c r="AK26" i="21" s="1"/>
  <c r="J25" i="21"/>
  <c r="K25" i="21" s="1"/>
  <c r="L25" i="21" s="1"/>
  <c r="M25" i="21" s="1"/>
  <c r="N25" i="21" s="1"/>
  <c r="O25" i="21" s="1"/>
  <c r="P25" i="21" s="1"/>
  <c r="Q25" i="21" s="1"/>
  <c r="R25" i="21" s="1"/>
  <c r="S25" i="21" s="1"/>
  <c r="T25" i="21" s="1"/>
  <c r="U25" i="21" s="1"/>
  <c r="V25" i="21" s="1"/>
  <c r="W25" i="21" s="1"/>
  <c r="X25" i="21" s="1"/>
  <c r="Y25" i="21" s="1"/>
  <c r="Z25" i="21" s="1"/>
  <c r="AA25" i="21" s="1"/>
  <c r="AB25" i="21" s="1"/>
  <c r="AC25" i="21" s="1"/>
  <c r="AD25" i="21" s="1"/>
  <c r="AE25" i="21" s="1"/>
  <c r="AF25" i="21" s="1"/>
  <c r="AG25" i="21" s="1"/>
  <c r="AH25" i="21" s="1"/>
  <c r="AI25" i="21" s="1"/>
  <c r="AJ25" i="21" s="1"/>
  <c r="AK25" i="21" s="1"/>
  <c r="J24" i="21"/>
  <c r="K24" i="21" s="1"/>
  <c r="E22" i="21"/>
  <c r="J21" i="21"/>
  <c r="K21" i="21" s="1"/>
  <c r="L21" i="21" s="1"/>
  <c r="M21" i="21" s="1"/>
  <c r="N21" i="21" s="1"/>
  <c r="O21" i="21" s="1"/>
  <c r="P21" i="21" s="1"/>
  <c r="Q21" i="21" s="1"/>
  <c r="R21" i="21" s="1"/>
  <c r="S21" i="21" s="1"/>
  <c r="T21" i="21" s="1"/>
  <c r="U21" i="21" s="1"/>
  <c r="V21" i="21" s="1"/>
  <c r="W21" i="21" s="1"/>
  <c r="X21" i="21" s="1"/>
  <c r="Y21" i="21" s="1"/>
  <c r="Z21" i="21" s="1"/>
  <c r="AA21" i="21" s="1"/>
  <c r="AB21" i="21" s="1"/>
  <c r="AC21" i="21" s="1"/>
  <c r="AD21" i="21" s="1"/>
  <c r="AE21" i="21" s="1"/>
  <c r="AF21" i="21" s="1"/>
  <c r="AG21" i="21" s="1"/>
  <c r="AH21" i="21" s="1"/>
  <c r="AI21" i="21" s="1"/>
  <c r="AJ21" i="21" s="1"/>
  <c r="AK21" i="21" s="1"/>
  <c r="J20" i="21"/>
  <c r="K20" i="21" s="1"/>
  <c r="L20" i="21" s="1"/>
  <c r="M20" i="21" s="1"/>
  <c r="N20" i="21" s="1"/>
  <c r="O20" i="21" s="1"/>
  <c r="P20" i="21" s="1"/>
  <c r="Q20" i="21" s="1"/>
  <c r="R20" i="21" s="1"/>
  <c r="S20" i="21" s="1"/>
  <c r="T20" i="21" s="1"/>
  <c r="U20" i="21" s="1"/>
  <c r="V20" i="21" s="1"/>
  <c r="W20" i="21" s="1"/>
  <c r="X20" i="21" s="1"/>
  <c r="Y20" i="21" s="1"/>
  <c r="Z20" i="21" s="1"/>
  <c r="AA20" i="21" s="1"/>
  <c r="AB20" i="21" s="1"/>
  <c r="AC20" i="21" s="1"/>
  <c r="AD20" i="21" s="1"/>
  <c r="AE20" i="21" s="1"/>
  <c r="AF20" i="21" s="1"/>
  <c r="AG20" i="21" s="1"/>
  <c r="AH20" i="21" s="1"/>
  <c r="AI20" i="21" s="1"/>
  <c r="AJ20" i="21" s="1"/>
  <c r="AK20" i="21" s="1"/>
  <c r="N19" i="21"/>
  <c r="O19" i="21" s="1"/>
  <c r="P19" i="21" s="1"/>
  <c r="Q19" i="21" s="1"/>
  <c r="R19" i="21" s="1"/>
  <c r="S19" i="21" s="1"/>
  <c r="T19" i="21" s="1"/>
  <c r="U19" i="21" s="1"/>
  <c r="V19" i="21" s="1"/>
  <c r="W19" i="21" s="1"/>
  <c r="X19" i="21" s="1"/>
  <c r="Y19" i="21" s="1"/>
  <c r="Z19" i="21" s="1"/>
  <c r="AA19" i="21" s="1"/>
  <c r="AB19" i="21" s="1"/>
  <c r="AC19" i="21" s="1"/>
  <c r="AD19" i="21" s="1"/>
  <c r="AE19" i="21" s="1"/>
  <c r="AF19" i="21" s="1"/>
  <c r="AG19" i="21" s="1"/>
  <c r="AH19" i="21" s="1"/>
  <c r="AI19" i="21" s="1"/>
  <c r="AJ19" i="21" s="1"/>
  <c r="AK19" i="21" s="1"/>
  <c r="J18" i="21"/>
  <c r="H16" i="21"/>
  <c r="H15" i="21"/>
  <c r="H14" i="21"/>
  <c r="H12" i="21"/>
  <c r="K50" i="20"/>
  <c r="K49" i="20"/>
  <c r="K13" i="20"/>
  <c r="K14" i="20"/>
  <c r="K12" i="20"/>
  <c r="L92" i="20"/>
  <c r="M92" i="20" s="1"/>
  <c r="N92" i="20" s="1"/>
  <c r="K91" i="20"/>
  <c r="L91" i="20" s="1"/>
  <c r="M91" i="20" s="1"/>
  <c r="L54" i="20"/>
  <c r="M54" i="20"/>
  <c r="N54" i="20"/>
  <c r="O54" i="20"/>
  <c r="P54" i="20"/>
  <c r="Q54" i="20"/>
  <c r="R54" i="20"/>
  <c r="S54" i="20"/>
  <c r="T54" i="20"/>
  <c r="U54" i="20"/>
  <c r="V54" i="20"/>
  <c r="W54" i="20"/>
  <c r="X54" i="20"/>
  <c r="Y54" i="20"/>
  <c r="Z54" i="20"/>
  <c r="AA54" i="20"/>
  <c r="AB54" i="20"/>
  <c r="AC54" i="20"/>
  <c r="AD54" i="20"/>
  <c r="AE54" i="20"/>
  <c r="AF54" i="20"/>
  <c r="AG54" i="20"/>
  <c r="AH54" i="20"/>
  <c r="AI54" i="20"/>
  <c r="AJ54" i="20"/>
  <c r="J61" i="20"/>
  <c r="K61" i="20" s="1"/>
  <c r="L61" i="20" s="1"/>
  <c r="M61" i="20" s="1"/>
  <c r="N61" i="20" s="1"/>
  <c r="O61" i="20" s="1"/>
  <c r="P61" i="20" s="1"/>
  <c r="Q61" i="20" s="1"/>
  <c r="R61" i="20" s="1"/>
  <c r="S61" i="20" s="1"/>
  <c r="T61" i="20" s="1"/>
  <c r="U61" i="20" s="1"/>
  <c r="V61" i="20" s="1"/>
  <c r="W61" i="20" s="1"/>
  <c r="X61" i="20" s="1"/>
  <c r="Y61" i="20" s="1"/>
  <c r="Z61" i="20" s="1"/>
  <c r="AA61" i="20" s="1"/>
  <c r="AB61" i="20" s="1"/>
  <c r="AC61" i="20" s="1"/>
  <c r="AD61" i="20" s="1"/>
  <c r="AE61" i="20" s="1"/>
  <c r="AF61" i="20" s="1"/>
  <c r="AG61" i="20" s="1"/>
  <c r="AH61" i="20" s="1"/>
  <c r="AI61" i="20" s="1"/>
  <c r="AJ61" i="20" s="1"/>
  <c r="AK61" i="20" s="1"/>
  <c r="AK90" i="20" s="1"/>
  <c r="J44" i="20"/>
  <c r="K44" i="20" s="1"/>
  <c r="L44" i="20" s="1"/>
  <c r="M44" i="20" s="1"/>
  <c r="N44" i="20" s="1"/>
  <c r="O44" i="20" s="1"/>
  <c r="P44" i="20" s="1"/>
  <c r="Q44" i="20" s="1"/>
  <c r="R44" i="20" s="1"/>
  <c r="S44" i="20" s="1"/>
  <c r="T44" i="20" s="1"/>
  <c r="U44" i="20" s="1"/>
  <c r="V44" i="20" s="1"/>
  <c r="W44" i="20" s="1"/>
  <c r="X44" i="20" s="1"/>
  <c r="Y44" i="20" s="1"/>
  <c r="Z44" i="20" s="1"/>
  <c r="AA44" i="20" s="1"/>
  <c r="AB44" i="20" s="1"/>
  <c r="AC44" i="20" s="1"/>
  <c r="AD44" i="20" s="1"/>
  <c r="AE44" i="20" s="1"/>
  <c r="AF44" i="20" s="1"/>
  <c r="AG44" i="20" s="1"/>
  <c r="AH44" i="20" s="1"/>
  <c r="AI44" i="20" s="1"/>
  <c r="AJ44" i="20" s="1"/>
  <c r="AK44" i="20" s="1"/>
  <c r="J38" i="20"/>
  <c r="K38" i="20" s="1"/>
  <c r="L38" i="20" s="1"/>
  <c r="M38" i="20" s="1"/>
  <c r="N38" i="20" s="1"/>
  <c r="O38" i="20" s="1"/>
  <c r="P38" i="20" s="1"/>
  <c r="Q38" i="20" s="1"/>
  <c r="R38" i="20" s="1"/>
  <c r="S38" i="20" s="1"/>
  <c r="T38" i="20" s="1"/>
  <c r="U38" i="20" s="1"/>
  <c r="V38" i="20" s="1"/>
  <c r="W38" i="20" s="1"/>
  <c r="X38" i="20" s="1"/>
  <c r="Y38" i="20" s="1"/>
  <c r="Z38" i="20" s="1"/>
  <c r="AA38" i="20" s="1"/>
  <c r="AB38" i="20" s="1"/>
  <c r="AC38" i="20" s="1"/>
  <c r="AD38" i="20" s="1"/>
  <c r="AE38" i="20" s="1"/>
  <c r="AF38" i="20" s="1"/>
  <c r="AG38" i="20" s="1"/>
  <c r="AH38" i="20" s="1"/>
  <c r="AI38" i="20" s="1"/>
  <c r="AJ38" i="20" s="1"/>
  <c r="AK38" i="20" s="1"/>
  <c r="J32" i="20"/>
  <c r="K32" i="20" s="1"/>
  <c r="L32" i="20" s="1"/>
  <c r="M32" i="20" s="1"/>
  <c r="N32" i="20" s="1"/>
  <c r="O32" i="20" s="1"/>
  <c r="P32" i="20" s="1"/>
  <c r="Q32" i="20" s="1"/>
  <c r="R32" i="20" s="1"/>
  <c r="S32" i="20" s="1"/>
  <c r="T32" i="20" s="1"/>
  <c r="U32" i="20" s="1"/>
  <c r="V32" i="20" s="1"/>
  <c r="W32" i="20" s="1"/>
  <c r="X32" i="20" s="1"/>
  <c r="Y32" i="20" s="1"/>
  <c r="Z32" i="20" s="1"/>
  <c r="AA32" i="20" s="1"/>
  <c r="AB32" i="20" s="1"/>
  <c r="AC32" i="20" s="1"/>
  <c r="AD32" i="20" s="1"/>
  <c r="AE32" i="20" s="1"/>
  <c r="AF32" i="20" s="1"/>
  <c r="AG32" i="20" s="1"/>
  <c r="AH32" i="20" s="1"/>
  <c r="AI32" i="20" s="1"/>
  <c r="AJ32" i="20" s="1"/>
  <c r="AK32" i="20" s="1"/>
  <c r="J26" i="20"/>
  <c r="K26" i="20" s="1"/>
  <c r="L26" i="20" s="1"/>
  <c r="M26" i="20" s="1"/>
  <c r="N26" i="20" s="1"/>
  <c r="O26" i="20" s="1"/>
  <c r="P26" i="20" s="1"/>
  <c r="Q26" i="20" s="1"/>
  <c r="R26" i="20" s="1"/>
  <c r="S26" i="20" s="1"/>
  <c r="T26" i="20" s="1"/>
  <c r="U26" i="20" s="1"/>
  <c r="V26" i="20" s="1"/>
  <c r="W26" i="20" s="1"/>
  <c r="X26" i="20" s="1"/>
  <c r="Y26" i="20" s="1"/>
  <c r="Z26" i="20" s="1"/>
  <c r="AA26" i="20" s="1"/>
  <c r="AB26" i="20" s="1"/>
  <c r="AC26" i="20" s="1"/>
  <c r="AD26" i="20" s="1"/>
  <c r="AE26" i="20" s="1"/>
  <c r="AF26" i="20" s="1"/>
  <c r="AG26" i="20" s="1"/>
  <c r="AH26" i="20" s="1"/>
  <c r="AI26" i="20" s="1"/>
  <c r="AJ26" i="20" s="1"/>
  <c r="AK26" i="20" s="1"/>
  <c r="J20" i="20"/>
  <c r="K20" i="20" s="1"/>
  <c r="L20" i="20" s="1"/>
  <c r="M20" i="20" s="1"/>
  <c r="N20" i="20" s="1"/>
  <c r="O20" i="20" s="1"/>
  <c r="P20" i="20" s="1"/>
  <c r="Q20" i="20" s="1"/>
  <c r="R20" i="20" s="1"/>
  <c r="S20" i="20" s="1"/>
  <c r="T20" i="20" s="1"/>
  <c r="U20" i="20" s="1"/>
  <c r="V20" i="20" s="1"/>
  <c r="W20" i="20" s="1"/>
  <c r="X20" i="20" s="1"/>
  <c r="Y20" i="20" s="1"/>
  <c r="Z20" i="20" s="1"/>
  <c r="AA20" i="20" s="1"/>
  <c r="AB20" i="20" s="1"/>
  <c r="AC20" i="20" s="1"/>
  <c r="AD20" i="20" s="1"/>
  <c r="AE20" i="20" s="1"/>
  <c r="AF20" i="20" s="1"/>
  <c r="AG20" i="20" s="1"/>
  <c r="AH20" i="20" s="1"/>
  <c r="AI20" i="20" s="1"/>
  <c r="AJ20" i="20" s="1"/>
  <c r="AK20" i="20" s="1"/>
  <c r="N82" i="20"/>
  <c r="O82" i="20" s="1"/>
  <c r="P82" i="20" s="1"/>
  <c r="Q82" i="20" s="1"/>
  <c r="R82" i="20" s="1"/>
  <c r="S82" i="20" s="1"/>
  <c r="T82" i="20" s="1"/>
  <c r="U82" i="20" s="1"/>
  <c r="V82" i="20" s="1"/>
  <c r="W82" i="20" s="1"/>
  <c r="X82" i="20" s="1"/>
  <c r="Y82" i="20" s="1"/>
  <c r="Z82" i="20" s="1"/>
  <c r="AA82" i="20" s="1"/>
  <c r="AB82" i="20" s="1"/>
  <c r="AC82" i="20" s="1"/>
  <c r="AD82" i="20" s="1"/>
  <c r="AE82" i="20" s="1"/>
  <c r="AF82" i="20" s="1"/>
  <c r="AG82" i="20" s="1"/>
  <c r="AH82" i="20" s="1"/>
  <c r="AI82" i="20" s="1"/>
  <c r="AJ82" i="20" s="1"/>
  <c r="M71" i="20"/>
  <c r="N71" i="20" s="1"/>
  <c r="O71" i="20" s="1"/>
  <c r="P71" i="20" s="1"/>
  <c r="Q71" i="20" s="1"/>
  <c r="R71" i="20" s="1"/>
  <c r="S71" i="20" s="1"/>
  <c r="T71" i="20" s="1"/>
  <c r="U71" i="20" s="1"/>
  <c r="V71" i="20" s="1"/>
  <c r="W71" i="20" s="1"/>
  <c r="X71" i="20" s="1"/>
  <c r="Y71" i="20" s="1"/>
  <c r="Z71" i="20" s="1"/>
  <c r="AA71" i="20" s="1"/>
  <c r="AB71" i="20" s="1"/>
  <c r="AC71" i="20" s="1"/>
  <c r="AD71" i="20" s="1"/>
  <c r="AE71" i="20" s="1"/>
  <c r="AF71" i="20" s="1"/>
  <c r="M96" i="20"/>
  <c r="N96" i="20" s="1"/>
  <c r="O96" i="20" s="1"/>
  <c r="P96" i="20" s="1"/>
  <c r="Q96" i="20" s="1"/>
  <c r="R96" i="20" s="1"/>
  <c r="S96" i="20" s="1"/>
  <c r="T96" i="20" s="1"/>
  <c r="U96" i="20" s="1"/>
  <c r="V96" i="20" s="1"/>
  <c r="W96" i="20" s="1"/>
  <c r="X96" i="20" s="1"/>
  <c r="Y96" i="20" s="1"/>
  <c r="Z96" i="20" s="1"/>
  <c r="AA96" i="20" s="1"/>
  <c r="AB96" i="20" s="1"/>
  <c r="AC96" i="20" s="1"/>
  <c r="AD96" i="20" s="1"/>
  <c r="AE96" i="20" s="1"/>
  <c r="AF96" i="20" s="1"/>
  <c r="AG96" i="20" s="1"/>
  <c r="AH96" i="20" s="1"/>
  <c r="AI96" i="20" s="1"/>
  <c r="AJ96" i="20" s="1"/>
  <c r="E46" i="20"/>
  <c r="E40" i="20"/>
  <c r="E34" i="20"/>
  <c r="E28" i="20"/>
  <c r="E22" i="20"/>
  <c r="K54" i="20" l="1"/>
  <c r="J34" i="21"/>
  <c r="J68" i="21" s="1"/>
  <c r="K30" i="21"/>
  <c r="K57" i="21"/>
  <c r="L57" i="21" s="1"/>
  <c r="L86" i="21" s="1"/>
  <c r="J86" i="21"/>
  <c r="J106" i="21"/>
  <c r="H80" i="21"/>
  <c r="N91" i="20"/>
  <c r="L89" i="21"/>
  <c r="M60" i="21"/>
  <c r="M89" i="21" s="1"/>
  <c r="K89" i="21"/>
  <c r="K59" i="21"/>
  <c r="K88" i="21" s="1"/>
  <c r="K86" i="21"/>
  <c r="J46" i="21"/>
  <c r="J70" i="21" s="1"/>
  <c r="J28" i="21"/>
  <c r="J22" i="21"/>
  <c r="K18" i="21"/>
  <c r="K22" i="21" s="1"/>
  <c r="K66" i="21" s="1"/>
  <c r="H13" i="21"/>
  <c r="N60" i="21"/>
  <c r="K34" i="21"/>
  <c r="K68" i="21" s="1"/>
  <c r="K61" i="21"/>
  <c r="L61" i="21" s="1"/>
  <c r="M61" i="21" s="1"/>
  <c r="N61" i="21" s="1"/>
  <c r="O61" i="21" s="1"/>
  <c r="J90" i="21"/>
  <c r="N42" i="21"/>
  <c r="M46" i="21"/>
  <c r="M70" i="21" s="1"/>
  <c r="K56" i="21"/>
  <c r="L24" i="21"/>
  <c r="K28" i="21"/>
  <c r="K67" i="21" s="1"/>
  <c r="K36" i="21"/>
  <c r="K46" i="21"/>
  <c r="K70" i="21" s="1"/>
  <c r="L46" i="21"/>
  <c r="L70" i="21" s="1"/>
  <c r="M57" i="21"/>
  <c r="J87" i="21"/>
  <c r="K58" i="21"/>
  <c r="L30" i="21"/>
  <c r="H96" i="21"/>
  <c r="J89" i="21"/>
  <c r="AA90" i="20"/>
  <c r="Q90" i="20"/>
  <c r="AC90" i="20"/>
  <c r="O90" i="20"/>
  <c r="R90" i="20"/>
  <c r="AD90" i="20"/>
  <c r="AE90" i="20"/>
  <c r="T90" i="20"/>
  <c r="AF90" i="20"/>
  <c r="U90" i="20"/>
  <c r="Z90" i="20"/>
  <c r="P90" i="20"/>
  <c r="AG90" i="20"/>
  <c r="J90" i="20"/>
  <c r="V90" i="20"/>
  <c r="AH90" i="20"/>
  <c r="N90" i="20"/>
  <c r="AB90" i="20"/>
  <c r="S90" i="20"/>
  <c r="K90" i="20"/>
  <c r="W90" i="20"/>
  <c r="AI90" i="20"/>
  <c r="L90" i="20"/>
  <c r="X90" i="20"/>
  <c r="AJ90" i="20"/>
  <c r="M90" i="20"/>
  <c r="Y90" i="20"/>
  <c r="H54" i="20"/>
  <c r="O92" i="20"/>
  <c r="P92" i="20" s="1"/>
  <c r="Q92" i="20" s="1"/>
  <c r="R92" i="20" s="1"/>
  <c r="S92" i="20" s="1"/>
  <c r="T92" i="20" s="1"/>
  <c r="U92" i="20" s="1"/>
  <c r="V92" i="20" s="1"/>
  <c r="W92" i="20" s="1"/>
  <c r="X92" i="20" s="1"/>
  <c r="Y92" i="20" s="1"/>
  <c r="Z92" i="20" s="1"/>
  <c r="AA92" i="20" s="1"/>
  <c r="AB92" i="20" s="1"/>
  <c r="AC92" i="20" s="1"/>
  <c r="AD92" i="20" s="1"/>
  <c r="AE92" i="20" s="1"/>
  <c r="AF92" i="20" s="1"/>
  <c r="AG92" i="20" s="1"/>
  <c r="AH92" i="20" s="1"/>
  <c r="AI92" i="20" s="1"/>
  <c r="AJ92" i="20" s="1"/>
  <c r="H93" i="20"/>
  <c r="J104" i="20"/>
  <c r="K104" i="20"/>
  <c r="L104" i="20"/>
  <c r="H111" i="20"/>
  <c r="J58" i="20"/>
  <c r="J57" i="20"/>
  <c r="J56" i="20"/>
  <c r="H49" i="20"/>
  <c r="H51" i="20"/>
  <c r="H50" i="20"/>
  <c r="J25" i="20"/>
  <c r="K25" i="20" s="1"/>
  <c r="L25" i="20" s="1"/>
  <c r="M25" i="20" s="1"/>
  <c r="N25" i="20" s="1"/>
  <c r="O25" i="20" s="1"/>
  <c r="P25" i="20" s="1"/>
  <c r="Q25" i="20" s="1"/>
  <c r="R25" i="20" s="1"/>
  <c r="S25" i="20" s="1"/>
  <c r="T25" i="20" s="1"/>
  <c r="U25" i="20" s="1"/>
  <c r="V25" i="20" s="1"/>
  <c r="W25" i="20" s="1"/>
  <c r="X25" i="20" s="1"/>
  <c r="Y25" i="20" s="1"/>
  <c r="Z25" i="20" s="1"/>
  <c r="AA25" i="20" s="1"/>
  <c r="AB25" i="20" s="1"/>
  <c r="AC25" i="20" s="1"/>
  <c r="AD25" i="20" s="1"/>
  <c r="AE25" i="20" s="1"/>
  <c r="AF25" i="20" s="1"/>
  <c r="AG25" i="20" s="1"/>
  <c r="AH25" i="20" s="1"/>
  <c r="AI25" i="20" s="1"/>
  <c r="AJ25" i="20" s="1"/>
  <c r="AK25" i="20" s="1"/>
  <c r="J18" i="20"/>
  <c r="J19" i="20"/>
  <c r="K19" i="20" s="1"/>
  <c r="L19" i="20" s="1"/>
  <c r="M19" i="20" s="1"/>
  <c r="N19" i="20" s="1"/>
  <c r="O19" i="20" s="1"/>
  <c r="P19" i="20" s="1"/>
  <c r="Q19" i="20" s="1"/>
  <c r="R19" i="20" s="1"/>
  <c r="S19" i="20" s="1"/>
  <c r="T19" i="20" s="1"/>
  <c r="U19" i="20" s="1"/>
  <c r="V19" i="20" s="1"/>
  <c r="W19" i="20" s="1"/>
  <c r="X19" i="20" s="1"/>
  <c r="Y19" i="20" s="1"/>
  <c r="Z19" i="20" s="1"/>
  <c r="AA19" i="20" s="1"/>
  <c r="AB19" i="20" s="1"/>
  <c r="AC19" i="20" s="1"/>
  <c r="AD19" i="20" s="1"/>
  <c r="AE19" i="20" s="1"/>
  <c r="AF19" i="20" s="1"/>
  <c r="AG19" i="20" s="1"/>
  <c r="AH19" i="20" s="1"/>
  <c r="AI19" i="20" s="1"/>
  <c r="AJ19" i="20" s="1"/>
  <c r="AK19" i="20" s="1"/>
  <c r="H82" i="20"/>
  <c r="L80" i="20"/>
  <c r="K80" i="20"/>
  <c r="J80" i="20"/>
  <c r="H71" i="20"/>
  <c r="J60" i="20"/>
  <c r="K60" i="20" s="1"/>
  <c r="L60" i="20" s="1"/>
  <c r="M60" i="20" s="1"/>
  <c r="N60" i="20" s="1"/>
  <c r="O60" i="20" s="1"/>
  <c r="P60" i="20" s="1"/>
  <c r="Q60" i="20" s="1"/>
  <c r="R60" i="20" s="1"/>
  <c r="S60" i="20" s="1"/>
  <c r="T60" i="20" s="1"/>
  <c r="U60" i="20" s="1"/>
  <c r="V60" i="20" s="1"/>
  <c r="W60" i="20" s="1"/>
  <c r="X60" i="20" s="1"/>
  <c r="Y60" i="20" s="1"/>
  <c r="Z60" i="20" s="1"/>
  <c r="AA60" i="20" s="1"/>
  <c r="AB60" i="20" s="1"/>
  <c r="AC60" i="20" s="1"/>
  <c r="AD60" i="20" s="1"/>
  <c r="AE60" i="20" s="1"/>
  <c r="AF60" i="20" s="1"/>
  <c r="AG60" i="20" s="1"/>
  <c r="AH60" i="20" s="1"/>
  <c r="AI60" i="20" s="1"/>
  <c r="AJ60" i="20" s="1"/>
  <c r="AK60" i="20" s="1"/>
  <c r="J59" i="20"/>
  <c r="H53" i="20"/>
  <c r="H52" i="20"/>
  <c r="J45" i="20"/>
  <c r="K45" i="20" s="1"/>
  <c r="L45" i="20" s="1"/>
  <c r="M45" i="20" s="1"/>
  <c r="N45" i="20" s="1"/>
  <c r="O45" i="20" s="1"/>
  <c r="P45" i="20" s="1"/>
  <c r="Q45" i="20" s="1"/>
  <c r="R45" i="20" s="1"/>
  <c r="S45" i="20" s="1"/>
  <c r="T45" i="20" s="1"/>
  <c r="U45" i="20" s="1"/>
  <c r="V45" i="20" s="1"/>
  <c r="W45" i="20" s="1"/>
  <c r="X45" i="20" s="1"/>
  <c r="Y45" i="20" s="1"/>
  <c r="Z45" i="20" s="1"/>
  <c r="AA45" i="20" s="1"/>
  <c r="AB45" i="20" s="1"/>
  <c r="AC45" i="20" s="1"/>
  <c r="AD45" i="20" s="1"/>
  <c r="AE45" i="20" s="1"/>
  <c r="AF45" i="20" s="1"/>
  <c r="AG45" i="20" s="1"/>
  <c r="AH45" i="20" s="1"/>
  <c r="AI45" i="20" s="1"/>
  <c r="AJ45" i="20" s="1"/>
  <c r="AK45" i="20" s="1"/>
  <c r="J43" i="20"/>
  <c r="K43" i="20" s="1"/>
  <c r="L43" i="20" s="1"/>
  <c r="M43" i="20" s="1"/>
  <c r="N43" i="20" s="1"/>
  <c r="O43" i="20" s="1"/>
  <c r="P43" i="20" s="1"/>
  <c r="Q43" i="20" s="1"/>
  <c r="R43" i="20" s="1"/>
  <c r="S43" i="20" s="1"/>
  <c r="T43" i="20" s="1"/>
  <c r="U43" i="20" s="1"/>
  <c r="V43" i="20" s="1"/>
  <c r="W43" i="20" s="1"/>
  <c r="X43" i="20" s="1"/>
  <c r="Y43" i="20" s="1"/>
  <c r="Z43" i="20" s="1"/>
  <c r="AA43" i="20" s="1"/>
  <c r="AB43" i="20" s="1"/>
  <c r="AC43" i="20" s="1"/>
  <c r="AD43" i="20" s="1"/>
  <c r="AE43" i="20" s="1"/>
  <c r="AF43" i="20" s="1"/>
  <c r="AG43" i="20" s="1"/>
  <c r="AH43" i="20" s="1"/>
  <c r="AI43" i="20" s="1"/>
  <c r="AJ43" i="20" s="1"/>
  <c r="AK43" i="20" s="1"/>
  <c r="J42" i="20"/>
  <c r="J39" i="20"/>
  <c r="K39" i="20" s="1"/>
  <c r="L39" i="20" s="1"/>
  <c r="M39" i="20" s="1"/>
  <c r="N39" i="20" s="1"/>
  <c r="O39" i="20" s="1"/>
  <c r="P39" i="20" s="1"/>
  <c r="Q39" i="20" s="1"/>
  <c r="R39" i="20" s="1"/>
  <c r="S39" i="20" s="1"/>
  <c r="T39" i="20" s="1"/>
  <c r="U39" i="20" s="1"/>
  <c r="V39" i="20" s="1"/>
  <c r="W39" i="20" s="1"/>
  <c r="X39" i="20" s="1"/>
  <c r="Y39" i="20" s="1"/>
  <c r="Z39" i="20" s="1"/>
  <c r="AA39" i="20" s="1"/>
  <c r="AB39" i="20" s="1"/>
  <c r="AC39" i="20" s="1"/>
  <c r="AD39" i="20" s="1"/>
  <c r="AE39" i="20" s="1"/>
  <c r="AF39" i="20" s="1"/>
  <c r="AG39" i="20" s="1"/>
  <c r="AH39" i="20" s="1"/>
  <c r="AI39" i="20" s="1"/>
  <c r="AJ39" i="20" s="1"/>
  <c r="AK39" i="20" s="1"/>
  <c r="J37" i="20"/>
  <c r="K37" i="20" s="1"/>
  <c r="L37" i="20" s="1"/>
  <c r="M37" i="20" s="1"/>
  <c r="N37" i="20" s="1"/>
  <c r="O37" i="20" s="1"/>
  <c r="P37" i="20" s="1"/>
  <c r="Q37" i="20" s="1"/>
  <c r="R37" i="20" s="1"/>
  <c r="S37" i="20" s="1"/>
  <c r="T37" i="20" s="1"/>
  <c r="U37" i="20" s="1"/>
  <c r="V37" i="20" s="1"/>
  <c r="W37" i="20" s="1"/>
  <c r="X37" i="20" s="1"/>
  <c r="Y37" i="20" s="1"/>
  <c r="Z37" i="20" s="1"/>
  <c r="AA37" i="20" s="1"/>
  <c r="AB37" i="20" s="1"/>
  <c r="AC37" i="20" s="1"/>
  <c r="AD37" i="20" s="1"/>
  <c r="AE37" i="20" s="1"/>
  <c r="AF37" i="20" s="1"/>
  <c r="AG37" i="20" s="1"/>
  <c r="AH37" i="20" s="1"/>
  <c r="AI37" i="20" s="1"/>
  <c r="AJ37" i="20" s="1"/>
  <c r="AK37" i="20" s="1"/>
  <c r="J36" i="20"/>
  <c r="J33" i="20"/>
  <c r="K33" i="20" s="1"/>
  <c r="L33" i="20" s="1"/>
  <c r="M33" i="20" s="1"/>
  <c r="N33" i="20" s="1"/>
  <c r="O33" i="20" s="1"/>
  <c r="P33" i="20" s="1"/>
  <c r="Q33" i="20" s="1"/>
  <c r="R33" i="20" s="1"/>
  <c r="S33" i="20" s="1"/>
  <c r="T33" i="20" s="1"/>
  <c r="U33" i="20" s="1"/>
  <c r="V33" i="20" s="1"/>
  <c r="W33" i="20" s="1"/>
  <c r="X33" i="20" s="1"/>
  <c r="Y33" i="20" s="1"/>
  <c r="Z33" i="20" s="1"/>
  <c r="AA33" i="20" s="1"/>
  <c r="AB33" i="20" s="1"/>
  <c r="AC33" i="20" s="1"/>
  <c r="AD33" i="20" s="1"/>
  <c r="AE33" i="20" s="1"/>
  <c r="AF33" i="20" s="1"/>
  <c r="AG33" i="20" s="1"/>
  <c r="AH33" i="20" s="1"/>
  <c r="AI33" i="20" s="1"/>
  <c r="AJ33" i="20" s="1"/>
  <c r="AK33" i="20" s="1"/>
  <c r="J31" i="20"/>
  <c r="K31" i="20" s="1"/>
  <c r="L31" i="20" s="1"/>
  <c r="M31" i="20" s="1"/>
  <c r="N31" i="20" s="1"/>
  <c r="O31" i="20" s="1"/>
  <c r="P31" i="20" s="1"/>
  <c r="Q31" i="20" s="1"/>
  <c r="R31" i="20" s="1"/>
  <c r="S31" i="20" s="1"/>
  <c r="T31" i="20" s="1"/>
  <c r="U31" i="20" s="1"/>
  <c r="V31" i="20" s="1"/>
  <c r="W31" i="20" s="1"/>
  <c r="X31" i="20" s="1"/>
  <c r="Y31" i="20" s="1"/>
  <c r="Z31" i="20" s="1"/>
  <c r="AA31" i="20" s="1"/>
  <c r="AB31" i="20" s="1"/>
  <c r="AC31" i="20" s="1"/>
  <c r="AD31" i="20" s="1"/>
  <c r="AE31" i="20" s="1"/>
  <c r="AF31" i="20" s="1"/>
  <c r="AG31" i="20" s="1"/>
  <c r="AH31" i="20" s="1"/>
  <c r="AI31" i="20" s="1"/>
  <c r="AJ31" i="20" s="1"/>
  <c r="AK31" i="20" s="1"/>
  <c r="J30" i="20"/>
  <c r="J27" i="20"/>
  <c r="K27" i="20" s="1"/>
  <c r="L27" i="20" s="1"/>
  <c r="M27" i="20" s="1"/>
  <c r="N27" i="20" s="1"/>
  <c r="O27" i="20" s="1"/>
  <c r="P27" i="20" s="1"/>
  <c r="Q27" i="20" s="1"/>
  <c r="R27" i="20" s="1"/>
  <c r="S27" i="20" s="1"/>
  <c r="T27" i="20" s="1"/>
  <c r="U27" i="20" s="1"/>
  <c r="V27" i="20" s="1"/>
  <c r="W27" i="20" s="1"/>
  <c r="X27" i="20" s="1"/>
  <c r="Y27" i="20" s="1"/>
  <c r="Z27" i="20" s="1"/>
  <c r="AA27" i="20" s="1"/>
  <c r="AB27" i="20" s="1"/>
  <c r="AC27" i="20" s="1"/>
  <c r="AD27" i="20" s="1"/>
  <c r="AE27" i="20" s="1"/>
  <c r="AF27" i="20" s="1"/>
  <c r="AG27" i="20" s="1"/>
  <c r="AH27" i="20" s="1"/>
  <c r="AI27" i="20" s="1"/>
  <c r="AJ27" i="20" s="1"/>
  <c r="AK27" i="20" s="1"/>
  <c r="J24" i="20"/>
  <c r="J21" i="20"/>
  <c r="K21" i="20" s="1"/>
  <c r="L21" i="20" s="1"/>
  <c r="M21" i="20" s="1"/>
  <c r="N21" i="20" s="1"/>
  <c r="O21" i="20" s="1"/>
  <c r="P21" i="20" s="1"/>
  <c r="Q21" i="20" s="1"/>
  <c r="R21" i="20" s="1"/>
  <c r="S21" i="20" s="1"/>
  <c r="T21" i="20" s="1"/>
  <c r="U21" i="20" s="1"/>
  <c r="V21" i="20" s="1"/>
  <c r="W21" i="20" s="1"/>
  <c r="X21" i="20" s="1"/>
  <c r="Y21" i="20" s="1"/>
  <c r="Z21" i="20" s="1"/>
  <c r="AA21" i="20" s="1"/>
  <c r="AB21" i="20" s="1"/>
  <c r="AC21" i="20" s="1"/>
  <c r="AD21" i="20" s="1"/>
  <c r="AE21" i="20" s="1"/>
  <c r="AF21" i="20" s="1"/>
  <c r="AG21" i="20" s="1"/>
  <c r="AH21" i="20" s="1"/>
  <c r="AI21" i="20" s="1"/>
  <c r="AJ21" i="20" s="1"/>
  <c r="AK21" i="20" s="1"/>
  <c r="H16" i="20"/>
  <c r="H15" i="20"/>
  <c r="H14" i="20"/>
  <c r="H13" i="20"/>
  <c r="H12" i="20"/>
  <c r="J94" i="21" l="1"/>
  <c r="O91" i="20"/>
  <c r="P91" i="20" s="1"/>
  <c r="Q91" i="20" s="1"/>
  <c r="R91" i="20" s="1"/>
  <c r="S91" i="20" s="1"/>
  <c r="T91" i="20" s="1"/>
  <c r="U91" i="20" s="1"/>
  <c r="V91" i="20" s="1"/>
  <c r="W91" i="20" s="1"/>
  <c r="X91" i="20" s="1"/>
  <c r="Y91" i="20" s="1"/>
  <c r="Z91" i="20" s="1"/>
  <c r="AA91" i="20" s="1"/>
  <c r="AB91" i="20" s="1"/>
  <c r="AC91" i="20" s="1"/>
  <c r="AD91" i="20" s="1"/>
  <c r="AE91" i="20" s="1"/>
  <c r="AF91" i="20" s="1"/>
  <c r="AG91" i="20" s="1"/>
  <c r="AH91" i="20" s="1"/>
  <c r="AI91" i="20" s="1"/>
  <c r="AJ91" i="20" s="1"/>
  <c r="H104" i="20"/>
  <c r="L59" i="21"/>
  <c r="L88" i="21" s="1"/>
  <c r="J72" i="21"/>
  <c r="L18" i="21"/>
  <c r="M18" i="21" s="1"/>
  <c r="H91" i="21"/>
  <c r="P61" i="21"/>
  <c r="O90" i="21"/>
  <c r="K90" i="21"/>
  <c r="H54" i="21"/>
  <c r="M90" i="21"/>
  <c r="M24" i="21"/>
  <c r="L28" i="21"/>
  <c r="L67" i="21" s="1"/>
  <c r="M30" i="21"/>
  <c r="L34" i="21"/>
  <c r="L68" i="21" s="1"/>
  <c r="L58" i="21"/>
  <c r="K87" i="21"/>
  <c r="H92" i="21"/>
  <c r="N46" i="21"/>
  <c r="N70" i="21" s="1"/>
  <c r="O42" i="21"/>
  <c r="H82" i="21"/>
  <c r="J98" i="21"/>
  <c r="O60" i="21"/>
  <c r="N89" i="21"/>
  <c r="K40" i="21"/>
  <c r="K69" i="21" s="1"/>
  <c r="L36" i="21"/>
  <c r="L56" i="21"/>
  <c r="K85" i="21"/>
  <c r="L90" i="21"/>
  <c r="M86" i="21"/>
  <c r="N57" i="21"/>
  <c r="H71" i="21"/>
  <c r="N90" i="21"/>
  <c r="H90" i="20"/>
  <c r="K30" i="20"/>
  <c r="J34" i="20"/>
  <c r="J68" i="20" s="1"/>
  <c r="K36" i="20"/>
  <c r="J40" i="20"/>
  <c r="J69" i="20" s="1"/>
  <c r="K42" i="20"/>
  <c r="J46" i="20"/>
  <c r="J70" i="20" s="1"/>
  <c r="K18" i="20"/>
  <c r="J22" i="20"/>
  <c r="J66" i="20" s="1"/>
  <c r="K24" i="20"/>
  <c r="J28" i="20"/>
  <c r="J67" i="20" s="1"/>
  <c r="H92" i="20"/>
  <c r="J86" i="20"/>
  <c r="K57" i="20"/>
  <c r="L57" i="20" s="1"/>
  <c r="J87" i="20"/>
  <c r="K58" i="20"/>
  <c r="L58" i="20" s="1"/>
  <c r="M58" i="20" s="1"/>
  <c r="N58" i="20" s="1"/>
  <c r="O58" i="20" s="1"/>
  <c r="P58" i="20" s="1"/>
  <c r="Q58" i="20" s="1"/>
  <c r="R58" i="20" s="1"/>
  <c r="S58" i="20" s="1"/>
  <c r="T58" i="20" s="1"/>
  <c r="U58" i="20" s="1"/>
  <c r="V58" i="20" s="1"/>
  <c r="W58" i="20" s="1"/>
  <c r="X58" i="20" s="1"/>
  <c r="Y58" i="20" s="1"/>
  <c r="Z58" i="20" s="1"/>
  <c r="AA58" i="20" s="1"/>
  <c r="AB58" i="20" s="1"/>
  <c r="AC58" i="20" s="1"/>
  <c r="AD58" i="20" s="1"/>
  <c r="AE58" i="20" s="1"/>
  <c r="AF58" i="20" s="1"/>
  <c r="AG58" i="20" s="1"/>
  <c r="AH58" i="20" s="1"/>
  <c r="AI58" i="20" s="1"/>
  <c r="AJ58" i="20" s="1"/>
  <c r="AK58" i="20" s="1"/>
  <c r="J88" i="20"/>
  <c r="K59" i="20"/>
  <c r="L59" i="20" s="1"/>
  <c r="M59" i="20" s="1"/>
  <c r="N59" i="20" s="1"/>
  <c r="O59" i="20" s="1"/>
  <c r="P59" i="20" s="1"/>
  <c r="Q59" i="20" s="1"/>
  <c r="R59" i="20" s="1"/>
  <c r="S59" i="20" s="1"/>
  <c r="T59" i="20" s="1"/>
  <c r="U59" i="20" s="1"/>
  <c r="V59" i="20" s="1"/>
  <c r="W59" i="20" s="1"/>
  <c r="X59" i="20" s="1"/>
  <c r="Y59" i="20" s="1"/>
  <c r="Z59" i="20" s="1"/>
  <c r="AA59" i="20" s="1"/>
  <c r="AB59" i="20" s="1"/>
  <c r="AC59" i="20" s="1"/>
  <c r="AD59" i="20" s="1"/>
  <c r="AE59" i="20" s="1"/>
  <c r="AF59" i="20" s="1"/>
  <c r="AG59" i="20" s="1"/>
  <c r="AH59" i="20" s="1"/>
  <c r="AI59" i="20" s="1"/>
  <c r="AJ59" i="20" s="1"/>
  <c r="AK59" i="20" s="1"/>
  <c r="J85" i="20"/>
  <c r="K56" i="20"/>
  <c r="L56" i="20" s="1"/>
  <c r="M56" i="20" s="1"/>
  <c r="N56" i="20" s="1"/>
  <c r="O56" i="20" s="1"/>
  <c r="P56" i="20" s="1"/>
  <c r="Q56" i="20" s="1"/>
  <c r="R56" i="20" s="1"/>
  <c r="S56" i="20" s="1"/>
  <c r="T56" i="20" s="1"/>
  <c r="U56" i="20" s="1"/>
  <c r="V56" i="20" s="1"/>
  <c r="W56" i="20" s="1"/>
  <c r="X56" i="20" s="1"/>
  <c r="Y56" i="20" s="1"/>
  <c r="Z56" i="20" s="1"/>
  <c r="AA56" i="20" s="1"/>
  <c r="AB56" i="20" s="1"/>
  <c r="AC56" i="20" s="1"/>
  <c r="AD56" i="20" s="1"/>
  <c r="AE56" i="20" s="1"/>
  <c r="AF56" i="20" s="1"/>
  <c r="AG56" i="20" s="1"/>
  <c r="AH56" i="20" s="1"/>
  <c r="AI56" i="20" s="1"/>
  <c r="AJ56" i="20" s="1"/>
  <c r="AK56" i="20" s="1"/>
  <c r="H96" i="20"/>
  <c r="K89" i="20"/>
  <c r="J89" i="20"/>
  <c r="H80" i="20"/>
  <c r="M57" i="20" l="1"/>
  <c r="N57" i="20" s="1"/>
  <c r="O57" i="20" s="1"/>
  <c r="P57" i="20" s="1"/>
  <c r="Q57" i="20" s="1"/>
  <c r="R57" i="20" s="1"/>
  <c r="S57" i="20" s="1"/>
  <c r="T57" i="20" s="1"/>
  <c r="U57" i="20" s="1"/>
  <c r="V57" i="20" s="1"/>
  <c r="W57" i="20" s="1"/>
  <c r="X57" i="20" s="1"/>
  <c r="Y57" i="20" s="1"/>
  <c r="Z57" i="20" s="1"/>
  <c r="AA57" i="20" s="1"/>
  <c r="AB57" i="20" s="1"/>
  <c r="AC57" i="20" s="1"/>
  <c r="AD57" i="20" s="1"/>
  <c r="AE57" i="20" s="1"/>
  <c r="AF57" i="20" s="1"/>
  <c r="AG57" i="20" s="1"/>
  <c r="AH57" i="20" s="1"/>
  <c r="AI57" i="20" s="1"/>
  <c r="AJ57" i="20" s="1"/>
  <c r="AK57" i="20" s="1"/>
  <c r="L86" i="20"/>
  <c r="H91" i="20"/>
  <c r="M59" i="21"/>
  <c r="L22" i="21"/>
  <c r="L66" i="21" s="1"/>
  <c r="P42" i="21"/>
  <c r="O46" i="21"/>
  <c r="O70" i="21" s="1"/>
  <c r="N59" i="21"/>
  <c r="M88" i="21"/>
  <c r="K94" i="21"/>
  <c r="Q61" i="21"/>
  <c r="P90" i="21"/>
  <c r="M36" i="21"/>
  <c r="L40" i="21"/>
  <c r="L69" i="21" s="1"/>
  <c r="L87" i="21"/>
  <c r="M58" i="21"/>
  <c r="L85" i="21"/>
  <c r="L94" i="21" s="1"/>
  <c r="M56" i="21"/>
  <c r="P60" i="21"/>
  <c r="O89" i="21"/>
  <c r="M22" i="21"/>
  <c r="M66" i="21" s="1"/>
  <c r="N18" i="21"/>
  <c r="J109" i="21"/>
  <c r="N30" i="21"/>
  <c r="M34" i="21"/>
  <c r="M68" i="21" s="1"/>
  <c r="K72" i="21"/>
  <c r="O57" i="21"/>
  <c r="N86" i="21"/>
  <c r="M28" i="21"/>
  <c r="M67" i="21" s="1"/>
  <c r="N24" i="21"/>
  <c r="L24" i="20"/>
  <c r="K28" i="20"/>
  <c r="K67" i="20" s="1"/>
  <c r="L18" i="20"/>
  <c r="K22" i="20"/>
  <c r="K66" i="20" s="1"/>
  <c r="L42" i="20"/>
  <c r="K46" i="20"/>
  <c r="K70" i="20" s="1"/>
  <c r="L36" i="20"/>
  <c r="K40" i="20"/>
  <c r="K69" i="20" s="1"/>
  <c r="L30" i="20"/>
  <c r="K34" i="20"/>
  <c r="K68" i="20" s="1"/>
  <c r="K87" i="20"/>
  <c r="K85" i="20"/>
  <c r="K86" i="20"/>
  <c r="K88" i="20"/>
  <c r="L89" i="20"/>
  <c r="J94" i="20"/>
  <c r="J72" i="20"/>
  <c r="L72" i="21" l="1"/>
  <c r="R61" i="21"/>
  <c r="Q90" i="21"/>
  <c r="N28" i="21"/>
  <c r="N67" i="21" s="1"/>
  <c r="O24" i="21"/>
  <c r="O59" i="21"/>
  <c r="N88" i="21"/>
  <c r="K98" i="21"/>
  <c r="N22" i="21"/>
  <c r="N66" i="21" s="1"/>
  <c r="O18" i="21"/>
  <c r="Q60" i="21"/>
  <c r="P89" i="21"/>
  <c r="P57" i="21"/>
  <c r="O86" i="21"/>
  <c r="P46" i="21"/>
  <c r="P70" i="21" s="1"/>
  <c r="Q42" i="21"/>
  <c r="L98" i="21"/>
  <c r="L109" i="21" s="1"/>
  <c r="L113" i="21" s="1"/>
  <c r="M85" i="21"/>
  <c r="N56" i="21"/>
  <c r="J113" i="21"/>
  <c r="O30" i="21"/>
  <c r="N34" i="21"/>
  <c r="N68" i="21" s="1"/>
  <c r="M40" i="21"/>
  <c r="M69" i="21" s="1"/>
  <c r="M72" i="21" s="1"/>
  <c r="N36" i="21"/>
  <c r="M87" i="21"/>
  <c r="N58" i="21"/>
  <c r="M30" i="20"/>
  <c r="L34" i="20"/>
  <c r="L68" i="20" s="1"/>
  <c r="M42" i="20"/>
  <c r="L46" i="20"/>
  <c r="L70" i="20" s="1"/>
  <c r="M36" i="20"/>
  <c r="L40" i="20"/>
  <c r="L69" i="20" s="1"/>
  <c r="M18" i="20"/>
  <c r="L22" i="20"/>
  <c r="M24" i="20"/>
  <c r="L28" i="20"/>
  <c r="L67" i="20" s="1"/>
  <c r="M89" i="20"/>
  <c r="L85" i="20"/>
  <c r="L88" i="20"/>
  <c r="L87" i="20"/>
  <c r="J98" i="20"/>
  <c r="J109" i="20" s="1"/>
  <c r="J113" i="20" s="1"/>
  <c r="K94" i="20"/>
  <c r="K72" i="20"/>
  <c r="K109" i="21" l="1"/>
  <c r="M94" i="21"/>
  <c r="P59" i="21"/>
  <c r="O88" i="21"/>
  <c r="S61" i="21"/>
  <c r="R90" i="21"/>
  <c r="O28" i="21"/>
  <c r="O67" i="21" s="1"/>
  <c r="P24" i="21"/>
  <c r="N40" i="21"/>
  <c r="N69" i="21" s="1"/>
  <c r="O36" i="21"/>
  <c r="P30" i="21"/>
  <c r="O34" i="21"/>
  <c r="O68" i="21" s="1"/>
  <c r="Q89" i="21"/>
  <c r="R60" i="21"/>
  <c r="Q46" i="21"/>
  <c r="Q70" i="21" s="1"/>
  <c r="R42" i="21"/>
  <c r="O22" i="21"/>
  <c r="O66" i="21" s="1"/>
  <c r="P18" i="21"/>
  <c r="N87" i="21"/>
  <c r="O58" i="21"/>
  <c r="P86" i="21"/>
  <c r="Q57" i="21"/>
  <c r="N72" i="21"/>
  <c r="O56" i="21"/>
  <c r="N85" i="21"/>
  <c r="N24" i="20"/>
  <c r="M28" i="20"/>
  <c r="M67" i="20" s="1"/>
  <c r="N36" i="20"/>
  <c r="M40" i="20"/>
  <c r="M69" i="20" s="1"/>
  <c r="N42" i="20"/>
  <c r="M46" i="20"/>
  <c r="M70" i="20" s="1"/>
  <c r="N18" i="20"/>
  <c r="M22" i="20"/>
  <c r="M66" i="20" s="1"/>
  <c r="N30" i="20"/>
  <c r="M34" i="20"/>
  <c r="M68" i="20" s="1"/>
  <c r="L94" i="20"/>
  <c r="M87" i="20"/>
  <c r="M86" i="20"/>
  <c r="M88" i="20"/>
  <c r="M85" i="20"/>
  <c r="N89" i="20"/>
  <c r="K98" i="20"/>
  <c r="P22" i="21" l="1"/>
  <c r="P66" i="21" s="1"/>
  <c r="Q18" i="21"/>
  <c r="P88" i="21"/>
  <c r="Q59" i="21"/>
  <c r="N94" i="21"/>
  <c r="N98" i="21"/>
  <c r="N109" i="21" s="1"/>
  <c r="N113" i="21" s="1"/>
  <c r="P34" i="21"/>
  <c r="P68" i="21" s="1"/>
  <c r="Q30" i="21"/>
  <c r="K113" i="21"/>
  <c r="T61" i="21"/>
  <c r="S90" i="21"/>
  <c r="Q86" i="21"/>
  <c r="R57" i="21"/>
  <c r="P36" i="21"/>
  <c r="O40" i="21"/>
  <c r="O69" i="21" s="1"/>
  <c r="O72" i="21" s="1"/>
  <c r="S42" i="21"/>
  <c r="R46" i="21"/>
  <c r="R70" i="21" s="1"/>
  <c r="R89" i="21"/>
  <c r="S60" i="21"/>
  <c r="O85" i="21"/>
  <c r="P56" i="21"/>
  <c r="P58" i="21"/>
  <c r="O87" i="21"/>
  <c r="P28" i="21"/>
  <c r="P67" i="21" s="1"/>
  <c r="Q24" i="21"/>
  <c r="M98" i="21"/>
  <c r="O42" i="20"/>
  <c r="N46" i="20"/>
  <c r="O30" i="20"/>
  <c r="N34" i="20"/>
  <c r="N68" i="20" s="1"/>
  <c r="O36" i="20"/>
  <c r="N40" i="20"/>
  <c r="N69" i="20" s="1"/>
  <c r="O18" i="20"/>
  <c r="N22" i="20"/>
  <c r="N66" i="20" s="1"/>
  <c r="O24" i="20"/>
  <c r="N28" i="20"/>
  <c r="N67" i="20" s="1"/>
  <c r="M94" i="20"/>
  <c r="N86" i="20"/>
  <c r="O89" i="20"/>
  <c r="N85" i="20"/>
  <c r="N87" i="20"/>
  <c r="N88" i="20"/>
  <c r="K109" i="20"/>
  <c r="M72" i="20"/>
  <c r="T60" i="21" l="1"/>
  <c r="S89" i="21"/>
  <c r="Q28" i="21"/>
  <c r="Q67" i="21" s="1"/>
  <c r="R24" i="21"/>
  <c r="R59" i="21"/>
  <c r="Q88" i="21"/>
  <c r="Q34" i="21"/>
  <c r="Q68" i="21" s="1"/>
  <c r="R30" i="21"/>
  <c r="T42" i="21"/>
  <c r="S46" i="21"/>
  <c r="S70" i="21" s="1"/>
  <c r="Q36" i="21"/>
  <c r="P40" i="21"/>
  <c r="P69" i="21" s="1"/>
  <c r="P72" i="21" s="1"/>
  <c r="P87" i="21"/>
  <c r="Q58" i="21"/>
  <c r="R86" i="21"/>
  <c r="S57" i="21"/>
  <c r="P85" i="21"/>
  <c r="Q56" i="21"/>
  <c r="Q22" i="21"/>
  <c r="Q66" i="21" s="1"/>
  <c r="R18" i="21"/>
  <c r="M109" i="21"/>
  <c r="O94" i="21"/>
  <c r="O98" i="21" s="1"/>
  <c r="U61" i="21"/>
  <c r="T90" i="21"/>
  <c r="P36" i="20"/>
  <c r="O40" i="20"/>
  <c r="O69" i="20" s="1"/>
  <c r="P18" i="20"/>
  <c r="O22" i="20"/>
  <c r="O66" i="20" s="1"/>
  <c r="P30" i="20"/>
  <c r="O34" i="20"/>
  <c r="O68" i="20" s="1"/>
  <c r="P24" i="20"/>
  <c r="O28" i="20"/>
  <c r="O67" i="20" s="1"/>
  <c r="P42" i="20"/>
  <c r="O46" i="20"/>
  <c r="O70" i="20" s="1"/>
  <c r="M98" i="20"/>
  <c r="M109" i="20" s="1"/>
  <c r="M113" i="20" s="1"/>
  <c r="O87" i="20"/>
  <c r="O88" i="20"/>
  <c r="P89" i="20"/>
  <c r="N70" i="20"/>
  <c r="N72" i="20" s="1"/>
  <c r="O85" i="20"/>
  <c r="O86" i="20"/>
  <c r="N94" i="20"/>
  <c r="K113" i="20"/>
  <c r="P94" i="21" l="1"/>
  <c r="P98" i="21" s="1"/>
  <c r="P109" i="21" s="1"/>
  <c r="P113" i="21" s="1"/>
  <c r="O109" i="21"/>
  <c r="O113" i="21" s="1"/>
  <c r="U42" i="21"/>
  <c r="T46" i="21"/>
  <c r="T70" i="21" s="1"/>
  <c r="R28" i="21"/>
  <c r="R67" i="21" s="1"/>
  <c r="S24" i="21"/>
  <c r="S18" i="21"/>
  <c r="R22" i="21"/>
  <c r="R66" i="21" s="1"/>
  <c r="R88" i="21"/>
  <c r="S59" i="21"/>
  <c r="S86" i="21"/>
  <c r="T57" i="21"/>
  <c r="R58" i="21"/>
  <c r="Q87" i="21"/>
  <c r="R34" i="21"/>
  <c r="R68" i="21" s="1"/>
  <c r="S30" i="21"/>
  <c r="T89" i="21"/>
  <c r="U60" i="21"/>
  <c r="Q85" i="21"/>
  <c r="R56" i="21"/>
  <c r="R36" i="21"/>
  <c r="Q40" i="21"/>
  <c r="Q69" i="21" s="1"/>
  <c r="Q72" i="21" s="1"/>
  <c r="M113" i="21"/>
  <c r="V61" i="21"/>
  <c r="U90" i="21"/>
  <c r="Q42" i="20"/>
  <c r="P46" i="20"/>
  <c r="Q18" i="20"/>
  <c r="P22" i="20"/>
  <c r="P66" i="20" s="1"/>
  <c r="Q24" i="20"/>
  <c r="P28" i="20"/>
  <c r="P67" i="20" s="1"/>
  <c r="Q30" i="20"/>
  <c r="P34" i="20"/>
  <c r="P68" i="20" s="1"/>
  <c r="Q36" i="20"/>
  <c r="P40" i="20"/>
  <c r="P69" i="20" s="1"/>
  <c r="O94" i="20"/>
  <c r="P86" i="20"/>
  <c r="P85" i="20"/>
  <c r="Q89" i="20"/>
  <c r="P88" i="20"/>
  <c r="N98" i="20"/>
  <c r="N109" i="20" s="1"/>
  <c r="P87" i="20"/>
  <c r="O72" i="20"/>
  <c r="Q94" i="21" l="1"/>
  <c r="Q98" i="21" s="1"/>
  <c r="Q109" i="21" s="1"/>
  <c r="U57" i="21"/>
  <c r="T86" i="21"/>
  <c r="T18" i="21"/>
  <c r="S22" i="21"/>
  <c r="S66" i="21" s="1"/>
  <c r="S36" i="21"/>
  <c r="R40" i="21"/>
  <c r="R69" i="21" s="1"/>
  <c r="R72" i="21" s="1"/>
  <c r="R85" i="21"/>
  <c r="S56" i="21"/>
  <c r="V60" i="21"/>
  <c r="U89" i="21"/>
  <c r="S34" i="21"/>
  <c r="S68" i="21" s="1"/>
  <c r="T30" i="21"/>
  <c r="V42" i="21"/>
  <c r="U46" i="21"/>
  <c r="U70" i="21" s="1"/>
  <c r="S88" i="21"/>
  <c r="T59" i="21"/>
  <c r="W61" i="21"/>
  <c r="V90" i="21"/>
  <c r="S28" i="21"/>
  <c r="S67" i="21" s="1"/>
  <c r="T24" i="21"/>
  <c r="S58" i="21"/>
  <c r="R87" i="21"/>
  <c r="R24" i="20"/>
  <c r="Q28" i="20"/>
  <c r="Q67" i="20" s="1"/>
  <c r="R30" i="20"/>
  <c r="Q34" i="20"/>
  <c r="R18" i="20"/>
  <c r="Q22" i="20"/>
  <c r="R36" i="20"/>
  <c r="Q40" i="20"/>
  <c r="Q69" i="20" s="1"/>
  <c r="R42" i="20"/>
  <c r="Q46" i="20"/>
  <c r="Q70" i="20" s="1"/>
  <c r="P94" i="20"/>
  <c r="O98" i="20"/>
  <c r="O109" i="20" s="1"/>
  <c r="O113" i="20" s="1"/>
  <c r="P70" i="20"/>
  <c r="P72" i="20" s="1"/>
  <c r="Q87" i="20"/>
  <c r="R89" i="20"/>
  <c r="Q85" i="20"/>
  <c r="Q88" i="20"/>
  <c r="Q86" i="20"/>
  <c r="Q68" i="20"/>
  <c r="N113" i="20"/>
  <c r="R94" i="21" l="1"/>
  <c r="R98" i="21"/>
  <c r="R109" i="21" s="1"/>
  <c r="R113" i="21" s="1"/>
  <c r="U59" i="21"/>
  <c r="T88" i="21"/>
  <c r="S40" i="21"/>
  <c r="S69" i="21" s="1"/>
  <c r="T36" i="21"/>
  <c r="T28" i="21"/>
  <c r="T67" i="21" s="1"/>
  <c r="U24" i="21"/>
  <c r="S72" i="21"/>
  <c r="W60" i="21"/>
  <c r="V89" i="21"/>
  <c r="X61" i="21"/>
  <c r="W90" i="21"/>
  <c r="V57" i="21"/>
  <c r="U86" i="21"/>
  <c r="V46" i="21"/>
  <c r="V70" i="21" s="1"/>
  <c r="W42" i="21"/>
  <c r="T34" i="21"/>
  <c r="T68" i="21" s="1"/>
  <c r="U30" i="21"/>
  <c r="S85" i="21"/>
  <c r="T56" i="21"/>
  <c r="U18" i="21"/>
  <c r="T22" i="21"/>
  <c r="T66" i="21" s="1"/>
  <c r="S87" i="21"/>
  <c r="T58" i="21"/>
  <c r="Q113" i="21"/>
  <c r="S18" i="20"/>
  <c r="R22" i="20"/>
  <c r="R66" i="20" s="1"/>
  <c r="S30" i="20"/>
  <c r="R34" i="20"/>
  <c r="R68" i="20" s="1"/>
  <c r="S42" i="20"/>
  <c r="R46" i="20"/>
  <c r="S36" i="20"/>
  <c r="R40" i="20"/>
  <c r="R69" i="20" s="1"/>
  <c r="S24" i="20"/>
  <c r="R28" i="20"/>
  <c r="R67" i="20" s="1"/>
  <c r="P98" i="20"/>
  <c r="P109" i="20" s="1"/>
  <c r="P113" i="20" s="1"/>
  <c r="Q94" i="20"/>
  <c r="R87" i="20"/>
  <c r="R88" i="20"/>
  <c r="R85" i="20"/>
  <c r="S89" i="20"/>
  <c r="R86" i="20"/>
  <c r="T87" i="21" l="1"/>
  <c r="U58" i="21"/>
  <c r="U56" i="21"/>
  <c r="T85" i="21"/>
  <c r="T94" i="21" s="1"/>
  <c r="T40" i="21"/>
  <c r="T69" i="21" s="1"/>
  <c r="T72" i="21" s="1"/>
  <c r="U36" i="21"/>
  <c r="W89" i="21"/>
  <c r="X60" i="21"/>
  <c r="V24" i="21"/>
  <c r="U28" i="21"/>
  <c r="U67" i="21" s="1"/>
  <c r="U34" i="21"/>
  <c r="U68" i="21" s="1"/>
  <c r="V30" i="21"/>
  <c r="S94" i="21"/>
  <c r="S98" i="21" s="1"/>
  <c r="S109" i="21" s="1"/>
  <c r="W57" i="21"/>
  <c r="V86" i="21"/>
  <c r="Y61" i="21"/>
  <c r="X90" i="21"/>
  <c r="V18" i="21"/>
  <c r="U22" i="21"/>
  <c r="U66" i="21" s="1"/>
  <c r="W46" i="21"/>
  <c r="W70" i="21" s="1"/>
  <c r="X42" i="21"/>
  <c r="U88" i="21"/>
  <c r="V59" i="21"/>
  <c r="T42" i="20"/>
  <c r="S46" i="20"/>
  <c r="T24" i="20"/>
  <c r="S28" i="20"/>
  <c r="S67" i="20" s="1"/>
  <c r="T36" i="20"/>
  <c r="S40" i="20"/>
  <c r="S69" i="20" s="1"/>
  <c r="T30" i="20"/>
  <c r="S34" i="20"/>
  <c r="S68" i="20" s="1"/>
  <c r="T18" i="20"/>
  <c r="S22" i="20"/>
  <c r="S66" i="20" s="1"/>
  <c r="R94" i="20"/>
  <c r="R70" i="20"/>
  <c r="R72" i="20" s="1"/>
  <c r="S88" i="20"/>
  <c r="S85" i="20"/>
  <c r="S87" i="20"/>
  <c r="S86" i="20"/>
  <c r="T89" i="20"/>
  <c r="S70" i="20"/>
  <c r="T98" i="21" l="1"/>
  <c r="T109" i="21" s="1"/>
  <c r="T113" i="21" s="1"/>
  <c r="W24" i="21"/>
  <c r="V28" i="21"/>
  <c r="V67" i="21" s="1"/>
  <c r="S113" i="21"/>
  <c r="Y42" i="21"/>
  <c r="X46" i="21"/>
  <c r="X70" i="21" s="1"/>
  <c r="V22" i="21"/>
  <c r="V66" i="21" s="1"/>
  <c r="W18" i="21"/>
  <c r="Z61" i="21"/>
  <c r="Y90" i="21"/>
  <c r="W86" i="21"/>
  <c r="X57" i="21"/>
  <c r="U85" i="21"/>
  <c r="V56" i="21"/>
  <c r="X89" i="21"/>
  <c r="Y60" i="21"/>
  <c r="U40" i="21"/>
  <c r="U69" i="21" s="1"/>
  <c r="U72" i="21" s="1"/>
  <c r="V36" i="21"/>
  <c r="V34" i="21"/>
  <c r="V68" i="21" s="1"/>
  <c r="W30" i="21"/>
  <c r="U87" i="21"/>
  <c r="V58" i="21"/>
  <c r="V88" i="21"/>
  <c r="W59" i="21"/>
  <c r="U42" i="20"/>
  <c r="T46" i="20"/>
  <c r="U30" i="20"/>
  <c r="T34" i="20"/>
  <c r="T68" i="20" s="1"/>
  <c r="U36" i="20"/>
  <c r="T40" i="20"/>
  <c r="T69" i="20" s="1"/>
  <c r="U24" i="20"/>
  <c r="T28" i="20"/>
  <c r="T67" i="20" s="1"/>
  <c r="U18" i="20"/>
  <c r="T22" i="20"/>
  <c r="T66" i="20" s="1"/>
  <c r="R98" i="20"/>
  <c r="R109" i="20" s="1"/>
  <c r="R113" i="20" s="1"/>
  <c r="S94" i="20"/>
  <c r="T86" i="20"/>
  <c r="U89" i="20"/>
  <c r="T85" i="20"/>
  <c r="T88" i="20"/>
  <c r="T87" i="20"/>
  <c r="S72" i="20"/>
  <c r="X59" i="21" l="1"/>
  <c r="W88" i="21"/>
  <c r="X86" i="21"/>
  <c r="Y57" i="21"/>
  <c r="AA61" i="21"/>
  <c r="Z90" i="21"/>
  <c r="X24" i="21"/>
  <c r="W28" i="21"/>
  <c r="W67" i="21" s="1"/>
  <c r="V87" i="21"/>
  <c r="W58" i="21"/>
  <c r="W22" i="21"/>
  <c r="W66" i="21" s="1"/>
  <c r="X18" i="21"/>
  <c r="Y89" i="21"/>
  <c r="Z60" i="21"/>
  <c r="Z42" i="21"/>
  <c r="Y46" i="21"/>
  <c r="Y70" i="21" s="1"/>
  <c r="W34" i="21"/>
  <c r="W68" i="21" s="1"/>
  <c r="X30" i="21"/>
  <c r="V40" i="21"/>
  <c r="V69" i="21" s="1"/>
  <c r="V72" i="21" s="1"/>
  <c r="W36" i="21"/>
  <c r="V85" i="21"/>
  <c r="V94" i="21" s="1"/>
  <c r="W56" i="21"/>
  <c r="U94" i="21"/>
  <c r="U98" i="21" s="1"/>
  <c r="U109" i="21" s="1"/>
  <c r="U113" i="21" s="1"/>
  <c r="V42" i="20"/>
  <c r="U46" i="20"/>
  <c r="V18" i="20"/>
  <c r="U22" i="20"/>
  <c r="U66" i="20" s="1"/>
  <c r="V24" i="20"/>
  <c r="U28" i="20"/>
  <c r="U67" i="20" s="1"/>
  <c r="V36" i="20"/>
  <c r="U40" i="20"/>
  <c r="U69" i="20" s="1"/>
  <c r="V30" i="20"/>
  <c r="U34" i="20"/>
  <c r="U68" i="20" s="1"/>
  <c r="S98" i="20"/>
  <c r="S109" i="20" s="1"/>
  <c r="S113" i="20" s="1"/>
  <c r="T94" i="20"/>
  <c r="U87" i="20"/>
  <c r="T70" i="20"/>
  <c r="T72" i="20" s="1"/>
  <c r="U85" i="20"/>
  <c r="V89" i="20"/>
  <c r="U88" i="20"/>
  <c r="U86" i="20"/>
  <c r="V98" i="21" l="1"/>
  <c r="V109" i="21" s="1"/>
  <c r="V113" i="21" s="1"/>
  <c r="X58" i="21"/>
  <c r="W87" i="21"/>
  <c r="Y24" i="21"/>
  <c r="X28" i="21"/>
  <c r="X67" i="21" s="1"/>
  <c r="W40" i="21"/>
  <c r="W69" i="21" s="1"/>
  <c r="W72" i="21" s="1"/>
  <c r="X36" i="21"/>
  <c r="AA60" i="21"/>
  <c r="Z89" i="21"/>
  <c r="X56" i="21"/>
  <c r="W85" i="21"/>
  <c r="W94" i="21" s="1"/>
  <c r="Y30" i="21"/>
  <c r="X34" i="21"/>
  <c r="X68" i="21" s="1"/>
  <c r="AB61" i="21"/>
  <c r="AA90" i="21"/>
  <c r="Y86" i="21"/>
  <c r="Z57" i="21"/>
  <c r="Z46" i="21"/>
  <c r="Z70" i="21" s="1"/>
  <c r="AA42" i="21"/>
  <c r="X88" i="21"/>
  <c r="Y59" i="21"/>
  <c r="Y18" i="21"/>
  <c r="X22" i="21"/>
  <c r="X66" i="21" s="1"/>
  <c r="W42" i="20"/>
  <c r="V46" i="20"/>
  <c r="W24" i="20"/>
  <c r="V28" i="20"/>
  <c r="V67" i="20" s="1"/>
  <c r="W18" i="20"/>
  <c r="V22" i="20"/>
  <c r="V66" i="20" s="1"/>
  <c r="W30" i="20"/>
  <c r="V34" i="20"/>
  <c r="V68" i="20" s="1"/>
  <c r="W36" i="20"/>
  <c r="V40" i="20"/>
  <c r="V69" i="20" s="1"/>
  <c r="T98" i="20"/>
  <c r="T109" i="20" s="1"/>
  <c r="T113" i="20" s="1"/>
  <c r="V88" i="20"/>
  <c r="V86" i="20"/>
  <c r="U70" i="20"/>
  <c r="U72" i="20" s="1"/>
  <c r="V87" i="20"/>
  <c r="W89" i="20"/>
  <c r="V85" i="20"/>
  <c r="U94" i="20"/>
  <c r="V70" i="20"/>
  <c r="W98" i="21" l="1"/>
  <c r="W109" i="21" s="1"/>
  <c r="W113" i="21" s="1"/>
  <c r="Z30" i="21"/>
  <c r="Y34" i="21"/>
  <c r="Y68" i="21" s="1"/>
  <c r="Z59" i="21"/>
  <c r="Y88" i="21"/>
  <c r="X40" i="21"/>
  <c r="X69" i="21" s="1"/>
  <c r="X72" i="21" s="1"/>
  <c r="Y36" i="21"/>
  <c r="X85" i="21"/>
  <c r="Y56" i="21"/>
  <c r="AB42" i="21"/>
  <c r="AA46" i="21"/>
  <c r="AA70" i="21" s="1"/>
  <c r="Y28" i="21"/>
  <c r="Y67" i="21" s="1"/>
  <c r="Z24" i="21"/>
  <c r="Y22" i="21"/>
  <c r="Y66" i="21" s="1"/>
  <c r="Z18" i="21"/>
  <c r="AB60" i="21"/>
  <c r="AA89" i="21"/>
  <c r="AA57" i="21"/>
  <c r="Z86" i="21"/>
  <c r="AC61" i="21"/>
  <c r="AB90" i="21"/>
  <c r="X87" i="21"/>
  <c r="Y58" i="21"/>
  <c r="X18" i="20"/>
  <c r="W22" i="20"/>
  <c r="W66" i="20" s="1"/>
  <c r="X24" i="20"/>
  <c r="W28" i="20"/>
  <c r="W67" i="20" s="1"/>
  <c r="X36" i="20"/>
  <c r="W40" i="20"/>
  <c r="W69" i="20" s="1"/>
  <c r="X30" i="20"/>
  <c r="W34" i="20"/>
  <c r="W68" i="20" s="1"/>
  <c r="V94" i="20"/>
  <c r="X42" i="20"/>
  <c r="W46" i="20"/>
  <c r="W87" i="20"/>
  <c r="W86" i="20"/>
  <c r="W85" i="20"/>
  <c r="X89" i="20"/>
  <c r="U98" i="20"/>
  <c r="U109" i="20" s="1"/>
  <c r="U113" i="20" s="1"/>
  <c r="W88" i="20"/>
  <c r="V72" i="20"/>
  <c r="AB46" i="21" l="1"/>
  <c r="AB70" i="21" s="1"/>
  <c r="AC42" i="21"/>
  <c r="Y87" i="21"/>
  <c r="Z58" i="21"/>
  <c r="AB57" i="21"/>
  <c r="AA86" i="21"/>
  <c r="X94" i="21"/>
  <c r="X98" i="21" s="1"/>
  <c r="X109" i="21" s="1"/>
  <c r="X113" i="21" s="1"/>
  <c r="AC60" i="21"/>
  <c r="AB89" i="21"/>
  <c r="AA59" i="21"/>
  <c r="Z88" i="21"/>
  <c r="Y85" i="21"/>
  <c r="Y94" i="21" s="1"/>
  <c r="Z56" i="21"/>
  <c r="Y40" i="21"/>
  <c r="Y69" i="21" s="1"/>
  <c r="Z36" i="21"/>
  <c r="Z22" i="21"/>
  <c r="Z66" i="21" s="1"/>
  <c r="AA18" i="21"/>
  <c r="AD61" i="21"/>
  <c r="AC90" i="21"/>
  <c r="Y72" i="21"/>
  <c r="Z28" i="21"/>
  <c r="Z67" i="21" s="1"/>
  <c r="AA24" i="21"/>
  <c r="AA30" i="21"/>
  <c r="Z34" i="21"/>
  <c r="Z68" i="21" s="1"/>
  <c r="Y30" i="20"/>
  <c r="X34" i="20"/>
  <c r="Y36" i="20"/>
  <c r="X40" i="20"/>
  <c r="X69" i="20" s="1"/>
  <c r="Y24" i="20"/>
  <c r="X28" i="20"/>
  <c r="X67" i="20" s="1"/>
  <c r="Y42" i="20"/>
  <c r="X46" i="20"/>
  <c r="X70" i="20" s="1"/>
  <c r="Y18" i="20"/>
  <c r="X22" i="20"/>
  <c r="X66" i="20" s="1"/>
  <c r="Y89" i="20"/>
  <c r="X85" i="20"/>
  <c r="X86" i="20"/>
  <c r="W70" i="20"/>
  <c r="W72" i="20" s="1"/>
  <c r="X87" i="20"/>
  <c r="X88" i="20"/>
  <c r="W94" i="20"/>
  <c r="X68" i="20"/>
  <c r="V98" i="20"/>
  <c r="V109" i="20" s="1"/>
  <c r="V113" i="20" s="1"/>
  <c r="Y98" i="21" l="1"/>
  <c r="Y109" i="21" s="1"/>
  <c r="Y113" i="21" s="1"/>
  <c r="AB30" i="21"/>
  <c r="AA34" i="21"/>
  <c r="AA68" i="21" s="1"/>
  <c r="AC89" i="21"/>
  <c r="AD60" i="21"/>
  <c r="AA22" i="21"/>
  <c r="AA66" i="21" s="1"/>
  <c r="AB18" i="21"/>
  <c r="Z87" i="21"/>
  <c r="AA58" i="21"/>
  <c r="AA88" i="21"/>
  <c r="AB59" i="21"/>
  <c r="AE61" i="21"/>
  <c r="AD90" i="21"/>
  <c r="Z40" i="21"/>
  <c r="Z69" i="21" s="1"/>
  <c r="AA36" i="21"/>
  <c r="AB86" i="21"/>
  <c r="AC57" i="21"/>
  <c r="AC46" i="21"/>
  <c r="AC70" i="21" s="1"/>
  <c r="AD42" i="21"/>
  <c r="AA28" i="21"/>
  <c r="AA67" i="21" s="1"/>
  <c r="AB24" i="21"/>
  <c r="Z72" i="21"/>
  <c r="AA56" i="21"/>
  <c r="Z85" i="21"/>
  <c r="Z94" i="21" s="1"/>
  <c r="Z18" i="20"/>
  <c r="Y22" i="20"/>
  <c r="Y66" i="20" s="1"/>
  <c r="Z24" i="20"/>
  <c r="Y28" i="20"/>
  <c r="Y67" i="20" s="1"/>
  <c r="Z36" i="20"/>
  <c r="Y40" i="20"/>
  <c r="Y69" i="20" s="1"/>
  <c r="Z42" i="20"/>
  <c r="Y46" i="20"/>
  <c r="Z30" i="20"/>
  <c r="Y34" i="20"/>
  <c r="Y68" i="20" s="1"/>
  <c r="X94" i="20"/>
  <c r="W98" i="20"/>
  <c r="W109" i="20" s="1"/>
  <c r="W113" i="20" s="1"/>
  <c r="Y85" i="20"/>
  <c r="Y87" i="20"/>
  <c r="Y88" i="20"/>
  <c r="Y86" i="20"/>
  <c r="Z89" i="20"/>
  <c r="X72" i="20"/>
  <c r="Z98" i="21" l="1"/>
  <c r="Z109" i="21" s="1"/>
  <c r="Z113" i="21" s="1"/>
  <c r="AB58" i="21"/>
  <c r="AA87" i="21"/>
  <c r="AE42" i="21"/>
  <c r="AD46" i="21"/>
  <c r="AD70" i="21" s="1"/>
  <c r="AD89" i="21"/>
  <c r="AE60" i="21"/>
  <c r="AB88" i="21"/>
  <c r="AC59" i="21"/>
  <c r="AB28" i="21"/>
  <c r="AB67" i="21" s="1"/>
  <c r="AC24" i="21"/>
  <c r="AB22" i="21"/>
  <c r="AB66" i="21" s="1"/>
  <c r="AC18" i="21"/>
  <c r="AA85" i="21"/>
  <c r="AB56" i="21"/>
  <c r="AA40" i="21"/>
  <c r="AA69" i="21" s="1"/>
  <c r="AA72" i="21" s="1"/>
  <c r="AB36" i="21"/>
  <c r="AF61" i="21"/>
  <c r="AE90" i="21"/>
  <c r="AC86" i="21"/>
  <c r="AD57" i="21"/>
  <c r="AB34" i="21"/>
  <c r="AB68" i="21" s="1"/>
  <c r="AC30" i="21"/>
  <c r="AA42" i="20"/>
  <c r="Z46" i="20"/>
  <c r="AA36" i="20"/>
  <c r="Z40" i="20"/>
  <c r="Z69" i="20" s="1"/>
  <c r="AA30" i="20"/>
  <c r="Z34" i="20"/>
  <c r="Z68" i="20" s="1"/>
  <c r="AA24" i="20"/>
  <c r="Z28" i="20"/>
  <c r="Z67" i="20" s="1"/>
  <c r="AA18" i="20"/>
  <c r="Z22" i="20"/>
  <c r="Z66" i="20" s="1"/>
  <c r="X98" i="20"/>
  <c r="X109" i="20" s="1"/>
  <c r="X113" i="20" s="1"/>
  <c r="Y70" i="20"/>
  <c r="Y72" i="20" s="1"/>
  <c r="Z86" i="20"/>
  <c r="Z88" i="20"/>
  <c r="Z87" i="20"/>
  <c r="AA89" i="20"/>
  <c r="Z85" i="20"/>
  <c r="Y94" i="20"/>
  <c r="AA94" i="21" l="1"/>
  <c r="AA98" i="21" s="1"/>
  <c r="AA109" i="21" s="1"/>
  <c r="AA113" i="21" s="1"/>
  <c r="AD86" i="21"/>
  <c r="AE57" i="21"/>
  <c r="AC28" i="21"/>
  <c r="AC67" i="21" s="1"/>
  <c r="AD24" i="21"/>
  <c r="AC34" i="21"/>
  <c r="AC68" i="21" s="1"/>
  <c r="AD30" i="21"/>
  <c r="AC88" i="21"/>
  <c r="AD59" i="21"/>
  <c r="AG61" i="21"/>
  <c r="AF90" i="21"/>
  <c r="AB40" i="21"/>
  <c r="AB69" i="21" s="1"/>
  <c r="AB72" i="21" s="1"/>
  <c r="AC36" i="21"/>
  <c r="AF42" i="21"/>
  <c r="AE46" i="21"/>
  <c r="AE70" i="21" s="1"/>
  <c r="AB85" i="21"/>
  <c r="AC56" i="21"/>
  <c r="AC22" i="21"/>
  <c r="AC66" i="21" s="1"/>
  <c r="AD18" i="21"/>
  <c r="AF60" i="21"/>
  <c r="AE89" i="21"/>
  <c r="AB87" i="21"/>
  <c r="AC58" i="21"/>
  <c r="AB18" i="20"/>
  <c r="AA22" i="20"/>
  <c r="AA66" i="20" s="1"/>
  <c r="AB24" i="20"/>
  <c r="AA28" i="20"/>
  <c r="AA67" i="20" s="1"/>
  <c r="AB36" i="20"/>
  <c r="AA40" i="20"/>
  <c r="AA69" i="20" s="1"/>
  <c r="AB30" i="20"/>
  <c r="AA34" i="20"/>
  <c r="AA68" i="20" s="1"/>
  <c r="AB42" i="20"/>
  <c r="AA46" i="20"/>
  <c r="Z94" i="20"/>
  <c r="AA85" i="20"/>
  <c r="AB89" i="20"/>
  <c r="Z70" i="20"/>
  <c r="Z72" i="20" s="1"/>
  <c r="AA88" i="20"/>
  <c r="Y98" i="20"/>
  <c r="Y109" i="20" s="1"/>
  <c r="Y113" i="20" s="1"/>
  <c r="AA87" i="20"/>
  <c r="AA86" i="20"/>
  <c r="AH61" i="21" l="1"/>
  <c r="AG90" i="21"/>
  <c r="AD58" i="21"/>
  <c r="AC87" i="21"/>
  <c r="AD88" i="21"/>
  <c r="AE59" i="21"/>
  <c r="AB94" i="21"/>
  <c r="AB98" i="21" s="1"/>
  <c r="AB109" i="21" s="1"/>
  <c r="AB113" i="21" s="1"/>
  <c r="AD28" i="21"/>
  <c r="AD67" i="21" s="1"/>
  <c r="AE24" i="21"/>
  <c r="AF89" i="21"/>
  <c r="AG60" i="21"/>
  <c r="AE18" i="21"/>
  <c r="AD22" i="21"/>
  <c r="AD66" i="21" s="1"/>
  <c r="AD34" i="21"/>
  <c r="AD68" i="21" s="1"/>
  <c r="AE30" i="21"/>
  <c r="AG42" i="21"/>
  <c r="AF46" i="21"/>
  <c r="AF70" i="21" s="1"/>
  <c r="AE86" i="21"/>
  <c r="AF57" i="21"/>
  <c r="AC85" i="21"/>
  <c r="AC94" i="21" s="1"/>
  <c r="AD56" i="21"/>
  <c r="AC40" i="21"/>
  <c r="AC69" i="21" s="1"/>
  <c r="AC72" i="21" s="1"/>
  <c r="AC98" i="21" s="1"/>
  <c r="AC109" i="21" s="1"/>
  <c r="AC113" i="21" s="1"/>
  <c r="AD36" i="21"/>
  <c r="AC42" i="20"/>
  <c r="AB46" i="20"/>
  <c r="AC30" i="20"/>
  <c r="AB34" i="20"/>
  <c r="AB68" i="20" s="1"/>
  <c r="AC36" i="20"/>
  <c r="AB40" i="20"/>
  <c r="AB69" i="20" s="1"/>
  <c r="AC24" i="20"/>
  <c r="AB28" i="20"/>
  <c r="AB67" i="20" s="1"/>
  <c r="Z98" i="20"/>
  <c r="Z109" i="20" s="1"/>
  <c r="Z113" i="20" s="1"/>
  <c r="AC18" i="20"/>
  <c r="AB22" i="20"/>
  <c r="AB66" i="20" s="1"/>
  <c r="AA94" i="20"/>
  <c r="AB86" i="20"/>
  <c r="AB88" i="20"/>
  <c r="AC89" i="20"/>
  <c r="AB87" i="20"/>
  <c r="AA70" i="20"/>
  <c r="AA72" i="20" s="1"/>
  <c r="AB85" i="20"/>
  <c r="AB70" i="20"/>
  <c r="AE28" i="21" l="1"/>
  <c r="AE67" i="21" s="1"/>
  <c r="AF24" i="21"/>
  <c r="AE58" i="21"/>
  <c r="AD87" i="21"/>
  <c r="AD85" i="21"/>
  <c r="AD94" i="21" s="1"/>
  <c r="AE56" i="21"/>
  <c r="AG57" i="21"/>
  <c r="AF86" i="21"/>
  <c r="AE88" i="21"/>
  <c r="AF59" i="21"/>
  <c r="AE34" i="21"/>
  <c r="AE68" i="21" s="1"/>
  <c r="AF30" i="21"/>
  <c r="AI61" i="21"/>
  <c r="AH90" i="21"/>
  <c r="AH60" i="21"/>
  <c r="AG89" i="21"/>
  <c r="AH42" i="21"/>
  <c r="AG46" i="21"/>
  <c r="AG70" i="21" s="1"/>
  <c r="AD40" i="21"/>
  <c r="AD69" i="21" s="1"/>
  <c r="AD72" i="21" s="1"/>
  <c r="AD98" i="21" s="1"/>
  <c r="AD109" i="21" s="1"/>
  <c r="AD113" i="21" s="1"/>
  <c r="AE36" i="21"/>
  <c r="AF18" i="21"/>
  <c r="AE22" i="21"/>
  <c r="AE66" i="21" s="1"/>
  <c r="AD24" i="20"/>
  <c r="AC28" i="20"/>
  <c r="AC67" i="20" s="1"/>
  <c r="AD36" i="20"/>
  <c r="AC40" i="20"/>
  <c r="AC69" i="20" s="1"/>
  <c r="AD18" i="20"/>
  <c r="AC22" i="20"/>
  <c r="AC66" i="20" s="1"/>
  <c r="AD30" i="20"/>
  <c r="AC34" i="20"/>
  <c r="AC68" i="20" s="1"/>
  <c r="AD42" i="20"/>
  <c r="AC46" i="20"/>
  <c r="AA98" i="20"/>
  <c r="AA109" i="20" s="1"/>
  <c r="AA113" i="20" s="1"/>
  <c r="AC85" i="20"/>
  <c r="AC87" i="20"/>
  <c r="AC88" i="20"/>
  <c r="AD89" i="20"/>
  <c r="AC86" i="20"/>
  <c r="AB94" i="20"/>
  <c r="AB72" i="20"/>
  <c r="AF34" i="21" l="1"/>
  <c r="AF68" i="21" s="1"/>
  <c r="AG30" i="21"/>
  <c r="AE40" i="21"/>
  <c r="AE69" i="21" s="1"/>
  <c r="AE72" i="21" s="1"/>
  <c r="AF36" i="21"/>
  <c r="AG59" i="21"/>
  <c r="AF88" i="21"/>
  <c r="AH57" i="21"/>
  <c r="AG86" i="21"/>
  <c r="AH46" i="21"/>
  <c r="AH70" i="21" s="1"/>
  <c r="AI42" i="21"/>
  <c r="AE87" i="21"/>
  <c r="AF58" i="21"/>
  <c r="AJ61" i="21"/>
  <c r="AI90" i="21"/>
  <c r="AF28" i="21"/>
  <c r="AF67" i="21" s="1"/>
  <c r="AG24" i="21"/>
  <c r="AG18" i="21"/>
  <c r="AF22" i="21"/>
  <c r="AF66" i="21" s="1"/>
  <c r="AE85" i="21"/>
  <c r="AF56" i="21"/>
  <c r="AI60" i="21"/>
  <c r="AH89" i="21"/>
  <c r="AE30" i="20"/>
  <c r="AD34" i="20"/>
  <c r="AD68" i="20" s="1"/>
  <c r="AE42" i="20"/>
  <c r="AD46" i="20"/>
  <c r="AE18" i="20"/>
  <c r="AD22" i="20"/>
  <c r="AD66" i="20" s="1"/>
  <c r="AE36" i="20"/>
  <c r="AD40" i="20"/>
  <c r="AD69" i="20" s="1"/>
  <c r="AE24" i="20"/>
  <c r="AD28" i="20"/>
  <c r="AD67" i="20" s="1"/>
  <c r="AC94" i="20"/>
  <c r="AC70" i="20"/>
  <c r="AC72" i="20" s="1"/>
  <c r="AD86" i="20"/>
  <c r="AE89" i="20"/>
  <c r="AD88" i="20"/>
  <c r="AD87" i="20"/>
  <c r="AD85" i="20"/>
  <c r="AB98" i="20"/>
  <c r="AB109" i="20" s="1"/>
  <c r="AB113" i="20" s="1"/>
  <c r="AH24" i="21" l="1"/>
  <c r="AG28" i="21"/>
  <c r="AG67" i="21" s="1"/>
  <c r="AI46" i="21"/>
  <c r="AI70" i="21" s="1"/>
  <c r="AJ42" i="21"/>
  <c r="AI57" i="21"/>
  <c r="AH86" i="21"/>
  <c r="AF40" i="21"/>
  <c r="AF69" i="21" s="1"/>
  <c r="AF72" i="21" s="1"/>
  <c r="AG36" i="21"/>
  <c r="AF87" i="21"/>
  <c r="AG58" i="21"/>
  <c r="AE94" i="21"/>
  <c r="AE98" i="21" s="1"/>
  <c r="AE109" i="21" s="1"/>
  <c r="AE113" i="21" s="1"/>
  <c r="AH18" i="21"/>
  <c r="AG22" i="21"/>
  <c r="AG66" i="21" s="1"/>
  <c r="AK61" i="21"/>
  <c r="AK90" i="21" s="1"/>
  <c r="AJ90" i="21"/>
  <c r="AG34" i="21"/>
  <c r="AG68" i="21" s="1"/>
  <c r="AH30" i="21"/>
  <c r="AI89" i="21"/>
  <c r="AJ60" i="21"/>
  <c r="AG56" i="21"/>
  <c r="AF85" i="21"/>
  <c r="AF94" i="21" s="1"/>
  <c r="AG88" i="21"/>
  <c r="AH59" i="21"/>
  <c r="AF24" i="20"/>
  <c r="AE28" i="20"/>
  <c r="AE67" i="20" s="1"/>
  <c r="AF36" i="20"/>
  <c r="AE40" i="20"/>
  <c r="AE69" i="20" s="1"/>
  <c r="AF42" i="20"/>
  <c r="AE46" i="20"/>
  <c r="AF18" i="20"/>
  <c r="AE22" i="20"/>
  <c r="AE66" i="20" s="1"/>
  <c r="AF30" i="20"/>
  <c r="AE34" i="20"/>
  <c r="AE68" i="20" s="1"/>
  <c r="AC98" i="20"/>
  <c r="AC109" i="20" s="1"/>
  <c r="AC113" i="20" s="1"/>
  <c r="AE88" i="20"/>
  <c r="AE85" i="20"/>
  <c r="AE86" i="20"/>
  <c r="AF89" i="20"/>
  <c r="AE87" i="20"/>
  <c r="AD70" i="20"/>
  <c r="AD72" i="20" s="1"/>
  <c r="AD94" i="20"/>
  <c r="AF98" i="21" l="1"/>
  <c r="AF109" i="21" s="1"/>
  <c r="AF113" i="21" s="1"/>
  <c r="H90" i="21"/>
  <c r="AH56" i="21"/>
  <c r="AG85" i="21"/>
  <c r="AK42" i="21"/>
  <c r="AK46" i="21" s="1"/>
  <c r="AK70" i="21" s="1"/>
  <c r="AJ46" i="21"/>
  <c r="AJ70" i="21" s="1"/>
  <c r="AH34" i="21"/>
  <c r="AH68" i="21" s="1"/>
  <c r="AI30" i="21"/>
  <c r="AI86" i="21"/>
  <c r="AJ57" i="21"/>
  <c r="AG40" i="21"/>
  <c r="AG69" i="21" s="1"/>
  <c r="AG72" i="21" s="1"/>
  <c r="AH36" i="21"/>
  <c r="AJ89" i="21"/>
  <c r="AK60" i="21"/>
  <c r="AK89" i="21" s="1"/>
  <c r="AI24" i="21"/>
  <c r="AH28" i="21"/>
  <c r="AH67" i="21" s="1"/>
  <c r="AG87" i="21"/>
  <c r="AH58" i="21"/>
  <c r="AH88" i="21"/>
  <c r="AI59" i="21"/>
  <c r="AH22" i="21"/>
  <c r="AH66" i="21" s="1"/>
  <c r="AI18" i="21"/>
  <c r="AG36" i="20"/>
  <c r="AF40" i="20"/>
  <c r="AF69" i="20" s="1"/>
  <c r="AG18" i="20"/>
  <c r="AF22" i="20"/>
  <c r="AF66" i="20" s="1"/>
  <c r="AG42" i="20"/>
  <c r="AF46" i="20"/>
  <c r="AG30" i="20"/>
  <c r="AF34" i="20"/>
  <c r="AF68" i="20" s="1"/>
  <c r="AG24" i="20"/>
  <c r="AF28" i="20"/>
  <c r="AF67" i="20" s="1"/>
  <c r="AD98" i="20"/>
  <c r="AD109" i="20" s="1"/>
  <c r="AD113" i="20" s="1"/>
  <c r="AF87" i="20"/>
  <c r="AE70" i="20"/>
  <c r="AE72" i="20" s="1"/>
  <c r="AG89" i="20"/>
  <c r="AF86" i="20"/>
  <c r="AF85" i="20"/>
  <c r="AF88" i="20"/>
  <c r="AE94" i="20"/>
  <c r="H70" i="21" l="1"/>
  <c r="H89" i="21"/>
  <c r="AJ86" i="21"/>
  <c r="AK57" i="21"/>
  <c r="AK86" i="21" s="1"/>
  <c r="H86" i="21" s="1"/>
  <c r="AI36" i="21"/>
  <c r="AH40" i="21"/>
  <c r="AH69" i="21" s="1"/>
  <c r="AH72" i="21"/>
  <c r="AI34" i="21"/>
  <c r="AI68" i="21" s="1"/>
  <c r="AJ30" i="21"/>
  <c r="AJ24" i="21"/>
  <c r="AI28" i="21"/>
  <c r="AI67" i="21" s="1"/>
  <c r="AG94" i="21"/>
  <c r="AG98" i="21" s="1"/>
  <c r="AG109" i="21" s="1"/>
  <c r="AG113" i="21" s="1"/>
  <c r="AI22" i="21"/>
  <c r="AI66" i="21" s="1"/>
  <c r="AJ18" i="21"/>
  <c r="AJ59" i="21"/>
  <c r="AI88" i="21"/>
  <c r="AH87" i="21"/>
  <c r="AI58" i="21"/>
  <c r="AH85" i="21"/>
  <c r="AH94" i="21" s="1"/>
  <c r="AI56" i="21"/>
  <c r="AH24" i="20"/>
  <c r="AG28" i="20"/>
  <c r="AG67" i="20" s="1"/>
  <c r="AH30" i="20"/>
  <c r="AG34" i="20"/>
  <c r="AG68" i="20" s="1"/>
  <c r="AH42" i="20"/>
  <c r="AG46" i="20"/>
  <c r="AH18" i="20"/>
  <c r="AG22" i="20"/>
  <c r="AG66" i="20" s="1"/>
  <c r="AH36" i="20"/>
  <c r="AG40" i="20"/>
  <c r="AG69" i="20" s="1"/>
  <c r="AG88" i="20"/>
  <c r="AF70" i="20"/>
  <c r="AF72" i="20" s="1"/>
  <c r="AG85" i="20"/>
  <c r="AG86" i="20"/>
  <c r="AH89" i="20"/>
  <c r="AE98" i="20"/>
  <c r="AE109" i="20" s="1"/>
  <c r="AE113" i="20" s="1"/>
  <c r="AG87" i="20"/>
  <c r="AF94" i="20"/>
  <c r="AG70" i="20"/>
  <c r="AH98" i="21" l="1"/>
  <c r="AH109" i="21" s="1"/>
  <c r="AH113" i="21" s="1"/>
  <c r="AK30" i="21"/>
  <c r="AK34" i="21" s="1"/>
  <c r="AK68" i="21" s="1"/>
  <c r="AJ34" i="21"/>
  <c r="AJ68" i="21" s="1"/>
  <c r="AK24" i="21"/>
  <c r="AK28" i="21" s="1"/>
  <c r="AK67" i="21" s="1"/>
  <c r="AJ28" i="21"/>
  <c r="AJ67" i="21" s="1"/>
  <c r="AJ56" i="21"/>
  <c r="AI85" i="21"/>
  <c r="AJ58" i="21"/>
  <c r="AI87" i="21"/>
  <c r="AI40" i="21"/>
  <c r="AI69" i="21" s="1"/>
  <c r="AI72" i="21" s="1"/>
  <c r="AJ36" i="21"/>
  <c r="AJ88" i="21"/>
  <c r="AK59" i="21"/>
  <c r="AK88" i="21" s="1"/>
  <c r="AJ22" i="21"/>
  <c r="AJ66" i="21" s="1"/>
  <c r="AK18" i="21"/>
  <c r="AK22" i="21" s="1"/>
  <c r="AK66" i="21" s="1"/>
  <c r="AI18" i="20"/>
  <c r="AH22" i="20"/>
  <c r="AH66" i="20" s="1"/>
  <c r="AI42" i="20"/>
  <c r="AH46" i="20"/>
  <c r="AI36" i="20"/>
  <c r="AH40" i="20"/>
  <c r="AH69" i="20" s="1"/>
  <c r="AI30" i="20"/>
  <c r="AH34" i="20"/>
  <c r="AH68" i="20" s="1"/>
  <c r="AI24" i="20"/>
  <c r="AH28" i="20"/>
  <c r="AH67" i="20" s="1"/>
  <c r="AF98" i="20"/>
  <c r="AF109" i="20" s="1"/>
  <c r="AF113" i="20" s="1"/>
  <c r="AG94" i="20"/>
  <c r="AI89" i="20"/>
  <c r="AH86" i="20"/>
  <c r="AH85" i="20"/>
  <c r="AH87" i="20"/>
  <c r="AH88" i="20"/>
  <c r="AG72" i="20"/>
  <c r="AH70" i="20"/>
  <c r="H67" i="21" l="1"/>
  <c r="H68" i="21"/>
  <c r="AK36" i="21"/>
  <c r="AK40" i="21" s="1"/>
  <c r="AK69" i="21" s="1"/>
  <c r="AJ40" i="21"/>
  <c r="AJ69" i="21" s="1"/>
  <c r="AJ85" i="21"/>
  <c r="AK56" i="21"/>
  <c r="AK85" i="21" s="1"/>
  <c r="AI94" i="21"/>
  <c r="AI98" i="21" s="1"/>
  <c r="AI109" i="21" s="1"/>
  <c r="AI113" i="21" s="1"/>
  <c r="AK72" i="21"/>
  <c r="H66" i="21"/>
  <c r="AJ87" i="21"/>
  <c r="AK58" i="21"/>
  <c r="AK87" i="21" s="1"/>
  <c r="H87" i="21" s="1"/>
  <c r="AJ72" i="21"/>
  <c r="H88" i="21"/>
  <c r="AJ42" i="20"/>
  <c r="AI46" i="20"/>
  <c r="AJ24" i="20"/>
  <c r="AI28" i="20"/>
  <c r="AI67" i="20" s="1"/>
  <c r="AJ30" i="20"/>
  <c r="AI34" i="20"/>
  <c r="AI68" i="20" s="1"/>
  <c r="AJ36" i="20"/>
  <c r="AI40" i="20"/>
  <c r="AI69" i="20" s="1"/>
  <c r="AJ18" i="20"/>
  <c r="AI22" i="20"/>
  <c r="AI66" i="20" s="1"/>
  <c r="AH94" i="20"/>
  <c r="AI87" i="20"/>
  <c r="AI88" i="20"/>
  <c r="AI86" i="20"/>
  <c r="AI85" i="20"/>
  <c r="AK89" i="20"/>
  <c r="AJ89" i="20"/>
  <c r="H89" i="20" s="1"/>
  <c r="AH72" i="20"/>
  <c r="AG98" i="20"/>
  <c r="AG109" i="20" s="1"/>
  <c r="AG113" i="20" s="1"/>
  <c r="H69" i="21" l="1"/>
  <c r="H72" i="21"/>
  <c r="AK94" i="21"/>
  <c r="H85" i="21"/>
  <c r="AJ94" i="21"/>
  <c r="AJ98" i="21" s="1"/>
  <c r="AJ109" i="21" s="1"/>
  <c r="AJ113" i="21" s="1"/>
  <c r="AK18" i="20"/>
  <c r="AK22" i="20" s="1"/>
  <c r="AK66" i="20" s="1"/>
  <c r="AJ22" i="20"/>
  <c r="AJ66" i="20" s="1"/>
  <c r="AK36" i="20"/>
  <c r="AK40" i="20" s="1"/>
  <c r="AK69" i="20" s="1"/>
  <c r="AJ40" i="20"/>
  <c r="AJ69" i="20" s="1"/>
  <c r="AK30" i="20"/>
  <c r="AK34" i="20" s="1"/>
  <c r="AJ34" i="20"/>
  <c r="AK24" i="20"/>
  <c r="AK28" i="20" s="1"/>
  <c r="AK67" i="20" s="1"/>
  <c r="AJ28" i="20"/>
  <c r="AJ67" i="20" s="1"/>
  <c r="AH98" i="20"/>
  <c r="AH109" i="20" s="1"/>
  <c r="AH113" i="20" s="1"/>
  <c r="AK42" i="20"/>
  <c r="AK46" i="20" s="1"/>
  <c r="AK70" i="20" s="1"/>
  <c r="AJ46" i="20"/>
  <c r="AJ70" i="20" s="1"/>
  <c r="AI94" i="20"/>
  <c r="AK85" i="20"/>
  <c r="AJ85" i="20"/>
  <c r="AK86" i="20"/>
  <c r="AJ86" i="20"/>
  <c r="H86" i="20" s="1"/>
  <c r="AI70" i="20"/>
  <c r="AI72" i="20" s="1"/>
  <c r="AJ87" i="20"/>
  <c r="AK87" i="20"/>
  <c r="AK88" i="20"/>
  <c r="AJ88" i="20"/>
  <c r="AK68" i="20"/>
  <c r="H94" i="21" l="1"/>
  <c r="AK98" i="21"/>
  <c r="H67" i="20"/>
  <c r="H69" i="20"/>
  <c r="AI98" i="20"/>
  <c r="AI109" i="20" s="1"/>
  <c r="AI113" i="20" s="1"/>
  <c r="H85" i="20"/>
  <c r="H88" i="20"/>
  <c r="H87" i="20"/>
  <c r="AJ68" i="20"/>
  <c r="H68" i="20" s="1"/>
  <c r="AJ94" i="20"/>
  <c r="AK94" i="20"/>
  <c r="AJ72" i="20"/>
  <c r="H70" i="20"/>
  <c r="AK72" i="20"/>
  <c r="AK109" i="21" l="1"/>
  <c r="H98" i="21"/>
  <c r="H94" i="20"/>
  <c r="AK98" i="20"/>
  <c r="AK109" i="20" s="1"/>
  <c r="AK113" i="20" s="1"/>
  <c r="AJ98" i="20"/>
  <c r="AJ109" i="20" s="1"/>
  <c r="AJ113" i="20" s="1"/>
  <c r="AK113" i="21" l="1"/>
  <c r="H113" i="21" s="1"/>
  <c r="H109" i="21"/>
  <c r="L66" i="20" l="1"/>
  <c r="Q66" i="20" l="1"/>
  <c r="Q72" i="20" s="1"/>
  <c r="Q98" i="20" s="1"/>
  <c r="Q109" i="20" s="1"/>
  <c r="Q113" i="20" s="1"/>
  <c r="L72" i="20"/>
  <c r="L98" i="20" s="1"/>
  <c r="H66" i="20" l="1"/>
  <c r="L109" i="20"/>
  <c r="H109" i="20" s="1"/>
  <c r="H98" i="20"/>
  <c r="H72" i="20"/>
  <c r="L113" i="20" l="1"/>
  <c r="H113" i="20" s="1"/>
</calcChain>
</file>

<file path=xl/sharedStrings.xml><?xml version="1.0" encoding="utf-8"?>
<sst xmlns="http://schemas.openxmlformats.org/spreadsheetml/2006/main" count="359" uniqueCount="179">
  <si>
    <t>Guidance on completing the cash flow spreadsheet</t>
  </si>
  <si>
    <r>
      <t xml:space="preserve">Data should be entered in the </t>
    </r>
    <r>
      <rPr>
        <u/>
        <sz val="11"/>
        <color theme="1"/>
        <rFont val="Calibri"/>
        <family val="2"/>
        <scheme val="minor"/>
      </rPr>
      <t>ligh</t>
    </r>
    <r>
      <rPr>
        <u/>
        <sz val="11"/>
        <rFont val="Calibri"/>
        <family val="2"/>
        <scheme val="minor"/>
      </rPr>
      <t>t green</t>
    </r>
    <r>
      <rPr>
        <u/>
        <sz val="11"/>
        <color theme="1"/>
        <rFont val="Calibri"/>
        <family val="2"/>
        <scheme val="minor"/>
      </rPr>
      <t>, blue and red</t>
    </r>
    <r>
      <rPr>
        <sz val="11"/>
        <color theme="1"/>
        <rFont val="Calibri"/>
        <family val="2"/>
        <scheme val="minor"/>
      </rPr>
      <t xml:space="preserve"> coloured cells of the "Cash Flow - Proposed plant" worksheet. 
Not all coloured cells may require data entries.</t>
    </r>
  </si>
  <si>
    <t>The model is currently set for the capital expenditure/investment phase of a project to be 3 years although this can be extended as needed. Please note that all grant monies have to be disbursed by 31 March of each financial year within the funding period. 
The model then allows the operating period of the project to be up to 25 years – i.e. the maximum project length is assumed to be 28 years.  applicants can propose shorter or longer capital expenditure/investment periods if that is appropriate – e.g. a 1 year construction period and a 10 year operating period, or a 5 year construction period and 23 year operating period. However, the total project length must not exceed 28 Years in total. 
applicants need to be careful therefore not to include any operating costs or revenues after the end of the project. Also it would be customary for any periods where there are revenues to also have some operating costs and (if relevant) taxation.</t>
  </si>
  <si>
    <t>Costs must be shown in pounds sterling and exclusive of Value Added Tax (VAT). This does not apply to organisations that are not registered for VAT.</t>
  </si>
  <si>
    <t>Where your financial forecast relies on an inflation rate, please use the baseline inflation rate of 2.00%,unless you have clearly stated justification for not doing so (please state your justification in column G). If an inflation rate is not used where it typically would be (for example for revenue from RTFCs that are not inflation adjusted) please also specify this in column G.</t>
  </si>
  <si>
    <t>A purely hypothetical example of a spreadsheet filled out is included in the worksheet “Cash flow - example” for your reference.</t>
  </si>
  <si>
    <r>
      <t>A.</t>
    </r>
    <r>
      <rPr>
        <b/>
        <sz val="7"/>
        <color theme="1"/>
        <rFont val="Times New Roman"/>
        <family val="1"/>
      </rPr>
      <t xml:space="preserve">    </t>
    </r>
    <r>
      <rPr>
        <b/>
        <sz val="14"/>
        <color theme="1"/>
        <rFont val="Calibri"/>
        <family val="2"/>
        <scheme val="minor"/>
      </rPr>
      <t>Revenues (light green cells) - rows 11-46, rows 65-71</t>
    </r>
  </si>
  <si>
    <t>The model can allow up to five separate revenue streams (rows 11-46), three of which can be linked to litres of advanced fuel sold. Please split these revenues up by consignment and market, and give a break-down of the fuel prices assumed (e.g. what fossil base price and what subsidies or multipliers assumed). Two other revenue streams are available to cover co-products (such as naphtha and power or heat sales). The sixth revenue stream (row 71; e.g. standing charges) should include all the revenue that is not linked to fuel or energy sales.</t>
  </si>
  <si>
    <r>
      <t>B.</t>
    </r>
    <r>
      <rPr>
        <b/>
        <sz val="7"/>
        <color theme="1"/>
        <rFont val="Times New Roman"/>
        <family val="1"/>
      </rPr>
      <t xml:space="preserve">    </t>
    </r>
    <r>
      <rPr>
        <b/>
        <sz val="14"/>
        <color theme="1"/>
        <rFont val="Calibri"/>
        <family val="2"/>
        <scheme val="minor"/>
      </rPr>
      <t>Capital/investment costs and operating costs  (light green cells) - rows 48-61, rows 74-94</t>
    </r>
  </si>
  <si>
    <t>Costs are either capital/investment costs, refurbishment costs or operating costs.</t>
  </si>
  <si>
    <t>Capital/ investment costs - rows 74-80</t>
  </si>
  <si>
    <t>Applicants are required to complete the light green cells in the "Cash flow - Proposed plant" worksheet and in so doing try to group all initial capital/ investment costs into a maximum of five component headings. Please note that during the capital investment phase other costs can also be included here, as the total costs should be the total investment cost of the project – i.e. the amount of finance that needs to be secured from various sources. So as well as the cost of buying assets, the cost of installing the assets, project planning, start up project management costs, land purchase and any upfront bank fees can also be included.  No component should have more than three subcomponents. Applicants should provide a breakdown of the sub-components in the 'Counterfactual Costs' sheet.
Against each cost please provide information on the proposed supplier/ partner where possible.</t>
  </si>
  <si>
    <t>Refurbishment costs - row 82</t>
  </si>
  <si>
    <t>It is possible that at some point in the project, some of the asset may need to be refurbished.  If these costs are not included in annual maintenance charges, applicants can enter appropriate costs (suitably inflated) in the green cells in row 82.</t>
  </si>
  <si>
    <t>Operating costs - rows 48-61, rows 84-94</t>
  </si>
  <si>
    <t>Like the revenues the model allows for a maximum of five cost streams to be linked to tonnes of feedstock, MWh of energy or tonnes/yr of chemicals/catalysts purchased.  There are also two other operating cost lines for other operating costs (such as fixed operating costs).</t>
  </si>
  <si>
    <r>
      <t>C.</t>
    </r>
    <r>
      <rPr>
        <b/>
        <sz val="7"/>
        <color theme="1"/>
        <rFont val="Times New Roman"/>
        <family val="1"/>
      </rPr>
      <t xml:space="preserve">     </t>
    </r>
    <r>
      <rPr>
        <b/>
        <sz val="14"/>
        <color theme="1"/>
        <rFont val="Calibri"/>
        <family val="2"/>
        <scheme val="minor"/>
      </rPr>
      <t>Taxation (light blue cells) - row 96</t>
    </r>
  </si>
  <si>
    <t>Different applicant solutions will be structured in different ways. In line 86 of the model applicants should estimate the annual taxation that will need to be paid.</t>
  </si>
  <si>
    <r>
      <t>D.</t>
    </r>
    <r>
      <rPr>
        <b/>
        <sz val="7"/>
        <color theme="1"/>
        <rFont val="Times New Roman"/>
        <family val="1"/>
      </rPr>
      <t xml:space="preserve">    </t>
    </r>
    <r>
      <rPr>
        <b/>
        <sz val="14"/>
        <color theme="1"/>
        <rFont val="Calibri"/>
        <family val="2"/>
        <scheme val="minor"/>
      </rPr>
      <t>Financing during construction (light red cells) - rows 100-104, row 111</t>
    </r>
  </si>
  <si>
    <t>In these cells applicants can enter the Advanced Fuel fund grant that will be applied for. Applicants should also include any other grants that are being applied for (or have already been approved), any other loans and equity injections (or use of existing project monies).
There is a need to ensure that the net construction/capital investment costs can be financed, and for this reason cells H106, I106 and J106 check whether the total net costs in the construction/ capital investment periods are fully financed. Applicants should ensure that these cells either have an “Ok” or “Not construction period” flag in them.  As the check formula is comparing the financing amount to the cash flow before finance and taxation in row 98 it allows for the possibility that in one year there could be both construction/investment and also some revenue/operating costs.
Applicants are required to enter in the light red cells in row 111 the repayment on any loans, which should include both the interest payments but also the principal repayments.</t>
  </si>
  <si>
    <r>
      <t>E.</t>
    </r>
    <r>
      <rPr>
        <b/>
        <sz val="7"/>
        <color theme="1"/>
        <rFont val="Times New Roman"/>
        <family val="1"/>
      </rPr>
      <t xml:space="preserve">     </t>
    </r>
    <r>
      <rPr>
        <b/>
        <sz val="14"/>
        <color theme="1"/>
        <rFont val="Calibri"/>
        <family val="2"/>
        <scheme val="minor"/>
      </rPr>
      <t>Results - row 113</t>
    </r>
  </si>
  <si>
    <t xml:space="preserve">Row 113 summarises the net cash flow for saving/ dividends and equity repayment. In evaluating the bid, assessors will pay particular attention to this line, and applicants should use the figures in this line to explain why a Advanced Fuel fund grant is required. </t>
  </si>
  <si>
    <t>BASE CASE PROJECT BUDGET (£'000)</t>
  </si>
  <si>
    <t>Applicants to follow 'Guidance on cash flow' worksheet</t>
  </si>
  <si>
    <t>Project name:</t>
  </si>
  <si>
    <t>Yr 22</t>
  </si>
  <si>
    <t>Yr 23</t>
  </si>
  <si>
    <t>Yr 24</t>
  </si>
  <si>
    <t>Yr 25</t>
  </si>
  <si>
    <t>Yr 26</t>
  </si>
  <si>
    <t>Yr 27</t>
  </si>
  <si>
    <t>Yr 28</t>
  </si>
  <si>
    <t>Project timescales:</t>
  </si>
  <si>
    <t>to</t>
  </si>
  <si>
    <t>2023-24 prices</t>
  </si>
  <si>
    <t>Inflation rate</t>
  </si>
  <si>
    <t>Notes</t>
  </si>
  <si>
    <t>Totals</t>
  </si>
  <si>
    <t>Revenue drivers</t>
  </si>
  <si>
    <t>Baseline inflation rate:</t>
  </si>
  <si>
    <t>Litres/yr Advanced fuel sold revenue stream 1:</t>
  </si>
  <si>
    <t>Litres/yr Advanced fuel sold revenue stream 2:</t>
  </si>
  <si>
    <t>Litres/yr Advanced fuel sold revenue stream 3:</t>
  </si>
  <si>
    <t>Litres/yr co-product sold revenue stream 4:</t>
  </si>
  <si>
    <t>MWh/yr energy sold revenue stream 5:</t>
  </si>
  <si>
    <t>In-year prices -&gt;</t>
  </si>
  <si>
    <t>£/litre Subsidy A revenue stream 1:</t>
  </si>
  <si>
    <t>£/litre Subsidy B revenue stream 1:</t>
  </si>
  <si>
    <t>£/litre Subsidy C revenue stream 1:</t>
  </si>
  <si>
    <t>£/litre Fuel value revenue stream 1:</t>
  </si>
  <si>
    <t>£/litre Sum value for revenue stream 1:</t>
  </si>
  <si>
    <t>£/litre Subsidy A revenue stream 2:</t>
  </si>
  <si>
    <t>£/litre Subsidy B revenue stream 2:</t>
  </si>
  <si>
    <t>£/litre Subsidy C revenue stream 2:</t>
  </si>
  <si>
    <t>£/litre Fuel value revenue stream 2:</t>
  </si>
  <si>
    <t>£/litre Advanced fuel sold revenue stream 2:</t>
  </si>
  <si>
    <t>£/litre Subsidy A revenue stream 3:</t>
  </si>
  <si>
    <t>£/litre Subsidy B revenue stream 3:</t>
  </si>
  <si>
    <t>£/litre Subsidy C revenue stream 3:</t>
  </si>
  <si>
    <t>£/litre Fuel value revenue stream 3:</t>
  </si>
  <si>
    <t>£/litre Advanced fuel sold revenue stream 3:</t>
  </si>
  <si>
    <t>£/litre Subsidy A revenue stream 4:</t>
  </si>
  <si>
    <t>£/litre Subsidy B revenue stream 4:</t>
  </si>
  <si>
    <t>£/litre Subsidy C revenue stream 4:</t>
  </si>
  <si>
    <t>£/litre Fuel value revenue stream 4:</t>
  </si>
  <si>
    <t>£/litre co-product sold revenue stream 4:</t>
  </si>
  <si>
    <t>£/MWh Subsidy A revenue stream 5:</t>
  </si>
  <si>
    <t>£/MWh Subsidy B revenue stream 5:</t>
  </si>
  <si>
    <t>£/MWh Subsidy C revenue stream 5:</t>
  </si>
  <si>
    <t>£/MWh Fuel value revenue stream 5:</t>
  </si>
  <si>
    <t>£/MWh energy sold revenue stream 5:</t>
  </si>
  <si>
    <t>Variable opex drivers</t>
  </si>
  <si>
    <t>tonnes/yr feedstock purchased cost stream 6:</t>
  </si>
  <si>
    <t>MWh/yr energy purchased cost stream 7:</t>
  </si>
  <si>
    <t>MWh/yr energy purchased cost stream 8:</t>
  </si>
  <si>
    <t>tonnes/yr chemical purchased cost stream 9:</t>
  </si>
  <si>
    <t>tonnes/yr catalyst purchased cost stream 10:</t>
  </si>
  <si>
    <t>tonne-km/yr product transport cost stream 11:</t>
  </si>
  <si>
    <t>£/tonne feedstock purchased cost stream 6:</t>
  </si>
  <si>
    <t>£/MWh energy purchased cost stream 7:</t>
  </si>
  <si>
    <t>£/MWh energy purchased cost stream 8:</t>
  </si>
  <si>
    <t>£/tonne chemical purchased cost stream 9:</t>
  </si>
  <si>
    <t>£/MWh catalyst purchased cost stream 10:</t>
  </si>
  <si>
    <t>£/tonne-km transport cost stream 11:</t>
  </si>
  <si>
    <t>ALL NUMBERS IN £'000</t>
  </si>
  <si>
    <t>Revenues (+)</t>
  </si>
  <si>
    <t>Other revenue</t>
  </si>
  <si>
    <t>Total revenue</t>
  </si>
  <si>
    <t>Capital/investment costs (-)</t>
  </si>
  <si>
    <t>Component 1</t>
  </si>
  <si>
    <t>Component 2</t>
  </si>
  <si>
    <t>Component 3</t>
  </si>
  <si>
    <t>Component 4</t>
  </si>
  <si>
    <t>Component 5</t>
  </si>
  <si>
    <t>Total capital/ investment costs</t>
  </si>
  <si>
    <t>Any refurbishment costs (-)</t>
  </si>
  <si>
    <t>Operating costs (-)</t>
  </si>
  <si>
    <t>Other operating costs 1</t>
  </si>
  <si>
    <t>Other operating costs 2</t>
  </si>
  <si>
    <t>Other operating costs 3</t>
  </si>
  <si>
    <t>Total operating costs</t>
  </si>
  <si>
    <t>Taxation (-)</t>
  </si>
  <si>
    <t>Cash flow before finance and taxation (+/-)</t>
  </si>
  <si>
    <t>Financing during construction (+)</t>
  </si>
  <si>
    <t>Grants</t>
  </si>
  <si>
    <t>Loans</t>
  </si>
  <si>
    <t>Equity investment/existing project monies</t>
  </si>
  <si>
    <t>Total financing</t>
  </si>
  <si>
    <t>Check</t>
  </si>
  <si>
    <t>Operations flag</t>
  </si>
  <si>
    <t>Cash flow available for debt service</t>
  </si>
  <si>
    <t>Other bank loan repayment (interest and principal) (-)</t>
  </si>
  <si>
    <t>Net cash flow for saving/ dividends &amp; equity repayment (+/-)</t>
  </si>
  <si>
    <t>APPENDIX 10a COUNTERFACTUAL PROJECT BUDGET</t>
  </si>
  <si>
    <t>Applicants to complete cells coloured light green</t>
  </si>
  <si>
    <t>Please follow the instructions written in grey to complete this workbook</t>
  </si>
  <si>
    <t>ELIGIBLE COSTS: Please note that any costs entered within this template are subject to review and due</t>
  </si>
  <si>
    <t>diligence.</t>
  </si>
  <si>
    <t xml:space="preserve">Although there may be many costs for building/ purchasing assets (e.g. purchase costs, building costs, </t>
  </si>
  <si>
    <t>project management, etc) please try to group these costs into a maximum of five headings, and have no</t>
  </si>
  <si>
    <t>more than three subcomponents components in each.</t>
  </si>
  <si>
    <t>Capital expenditure (£'000)</t>
  </si>
  <si>
    <t>Asset description</t>
  </si>
  <si>
    <t>Asset cost</t>
  </si>
  <si>
    <t>Proposed Partner / Supplier</t>
  </si>
  <si>
    <t>Purchased at start of month:</t>
  </si>
  <si>
    <t>Component 1 name:</t>
  </si>
  <si>
    <t>Total Component 1</t>
  </si>
  <si>
    <t>Component 2 name:</t>
  </si>
  <si>
    <t>Total Component 2</t>
  </si>
  <si>
    <t>Component 3 name:</t>
  </si>
  <si>
    <t>Total Component 3</t>
  </si>
  <si>
    <t>Component 4 name:</t>
  </si>
  <si>
    <t>Total Component 4</t>
  </si>
  <si>
    <t>Component 5 name</t>
  </si>
  <si>
    <t>Total Component 5</t>
  </si>
  <si>
    <t>Total</t>
  </si>
  <si>
    <t>BASE CASE PROJECT BUDGET EXAMPLE (£'000)</t>
  </si>
  <si>
    <t>Project XYZ</t>
  </si>
  <si>
    <t>Litres/yr Aviation fuel sold revenue stream 1:</t>
  </si>
  <si>
    <t>Aviation biofuel sold in market X</t>
  </si>
  <si>
    <t>Litres/yr Aviation fuel sold revenue stream 2:</t>
  </si>
  <si>
    <t>Aviation RCF sold in market X</t>
  </si>
  <si>
    <t>Litres/yr Aviation fuel sold revenue stream 3:</t>
  </si>
  <si>
    <t>Power output</t>
  </si>
  <si>
    <t>expected 2 dRTFCs per litre at set offtake value per year. Does not increase with inflation</t>
  </si>
  <si>
    <t>expected 10 year per litre commitment from company X at X per litre (reference Appendix B)</t>
  </si>
  <si>
    <t>baseline fossil kerosene price</t>
  </si>
  <si>
    <t>expected 1 dRTFCs per litre at set offtake value per year. Does not increase with inflation</t>
  </si>
  <si>
    <t>£/litre Aviation fuel sold revenue stream 2:</t>
  </si>
  <si>
    <t>£/litre Aviation fuel sold revenue stream 3:</t>
  </si>
  <si>
    <t>green electricity tariff</t>
  </si>
  <si>
    <t>market price</t>
  </si>
  <si>
    <t>Feedstock purchases</t>
  </si>
  <si>
    <t>Natural gas purchases</t>
  </si>
  <si>
    <t>Electricity purchases</t>
  </si>
  <si>
    <t>Chemical purchases</t>
  </si>
  <si>
    <t>Transport of products to market</t>
  </si>
  <si>
    <t>waste gate fee, so negative cost</t>
  </si>
  <si>
    <t>50km transport to market</t>
  </si>
  <si>
    <t>Standing charges</t>
  </si>
  <si>
    <t>Excavations and foundations (company X)</t>
  </si>
  <si>
    <t>Not used</t>
  </si>
  <si>
    <t>Conversion equipment (company X)</t>
  </si>
  <si>
    <t xml:space="preserve">Installation costs (company X, Y) </t>
  </si>
  <si>
    <t>Commissioning costs (company X, Y)</t>
  </si>
  <si>
    <t>Project management costs (in house)</t>
  </si>
  <si>
    <t>Labour costs</t>
  </si>
  <si>
    <t>30 FTEs @ £50k a year</t>
  </si>
  <si>
    <t>Land lease agreement</t>
  </si>
  <si>
    <t>Licensing from company G</t>
  </si>
  <si>
    <t>Government grant</t>
  </si>
  <si>
    <t>15 yr bank loan from bank</t>
  </si>
  <si>
    <t>Evidence provided</t>
  </si>
  <si>
    <t>OK</t>
  </si>
  <si>
    <t>Not construction period</t>
  </si>
  <si>
    <t>15 yr bank loan from bank - interest and repayment</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</si>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</sst>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_(* #,##0.00_);_(* \(#,##0.00\);_(* &quot;-&quot;??_);_(@_)"/>
    <numFmt numFmtId="165" formatCode="&quot;Yr &quot;0"/>
    <numFmt numFmtId="166" formatCode="_-* #,##0_-;\-* #,##0_-;_-* &quot;-&quot;??_-;_-@_-"/>
    <numFmt numFmtId="167" formatCode="#,##0.0;[Red]\-#,##0.0"/>
    <numFmt numFmtId="168" formatCode="#,##0.0_ ;[Red]\-#,##0.0\ "/>
    <numFmt numFmtId="169" formatCode="&quot;£&quot;#,##0.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3"/>
      <color theme="1"/>
      <name val="Calibri"/>
      <family val="2"/>
      <scheme val="minor"/>
    </font>
    <font>
      <b/>
      <sz val="3"/>
      <color theme="1"/>
      <name val="Calibri"/>
      <family val="2"/>
      <scheme val="minor"/>
    </font>
    <font>
      <b/>
      <sz val="14"/>
      <color theme="1"/>
      <name val="Calibri"/>
      <family val="2"/>
      <scheme val="minor"/>
    </font>
    <font>
      <sz val="14"/>
      <color theme="1"/>
      <name val="Calibri"/>
      <family val="2"/>
      <scheme val="minor"/>
    </font>
    <font>
      <sz val="8"/>
      <color theme="1"/>
      <name val="Calibri"/>
      <family val="2"/>
      <scheme val="minor"/>
    </font>
    <font>
      <b/>
      <sz val="7"/>
      <color theme="1"/>
      <name val="Times New Roman"/>
      <family val="1"/>
    </font>
    <font>
      <sz val="9"/>
      <color theme="1"/>
      <name val="Calibri"/>
      <family val="2"/>
      <scheme val="minor"/>
    </font>
    <font>
      <b/>
      <i/>
      <sz val="14"/>
      <color theme="1"/>
      <name val="Calibri"/>
      <family val="2"/>
      <scheme val="minor"/>
    </font>
    <font>
      <i/>
      <sz val="11"/>
      <color rgb="FFFF0000"/>
      <name val="Calibri"/>
      <family val="2"/>
      <scheme val="minor"/>
    </font>
    <font>
      <sz val="11"/>
      <color rgb="FF3F3F76"/>
      <name val="Calibri"/>
      <family val="2"/>
      <scheme val="minor"/>
    </font>
    <font>
      <sz val="11"/>
      <name val="Calibri"/>
      <family val="2"/>
      <scheme val="minor"/>
    </font>
    <font>
      <u/>
      <sz val="14"/>
      <color theme="1"/>
      <name val="Calibri"/>
      <family val="2"/>
      <scheme val="minor"/>
    </font>
    <font>
      <b/>
      <u/>
      <sz val="14"/>
      <color theme="3"/>
      <name val="Calibri"/>
      <family val="2"/>
      <scheme val="minor"/>
    </font>
    <font>
      <sz val="12"/>
      <color theme="1"/>
      <name val="Calibri"/>
      <family val="2"/>
      <scheme val="minor"/>
    </font>
    <font>
      <b/>
      <sz val="18"/>
      <name val="Calibri"/>
      <family val="2"/>
      <scheme val="minor"/>
    </font>
    <font>
      <sz val="11"/>
      <color rgb="FFFF0000"/>
      <name val="Calibri"/>
      <family val="2"/>
      <scheme val="minor"/>
    </font>
    <font>
      <sz val="3"/>
      <color rgb="FFFF0000"/>
      <name val="Calibri"/>
      <family val="2"/>
      <scheme val="minor"/>
    </font>
    <font>
      <b/>
      <sz val="11"/>
      <color rgb="FFFF0000"/>
      <name val="Calibri"/>
      <family val="2"/>
      <scheme val="minor"/>
    </font>
    <font>
      <u/>
      <sz val="11"/>
      <color theme="1"/>
      <name val="Calibri"/>
      <family val="2"/>
      <scheme val="minor"/>
    </font>
    <font>
      <u/>
      <sz val="11"/>
      <name val="Calibri"/>
      <family val="2"/>
      <scheme val="minor"/>
    </font>
    <font>
      <b/>
      <sz val="14"/>
      <color rgb="FF00B050"/>
      <name val="Calibri"/>
      <family val="2"/>
      <scheme val="minor"/>
    </font>
    <font>
      <i/>
      <sz val="11"/>
      <color theme="0" tint="-0.34998626667073579"/>
      <name val="Calibri"/>
      <family val="2"/>
      <scheme val="minor"/>
    </font>
    <font>
      <i/>
      <sz val="3"/>
      <color theme="1"/>
      <name val="Calibri"/>
      <family val="2"/>
      <scheme val="minor"/>
    </font>
    <font>
      <b/>
      <sz val="14"/>
      <color rgb="FF002060"/>
      <name val="Calibri"/>
      <family val="2"/>
      <scheme val="minor"/>
    </font>
    <font>
      <sz val="11"/>
      <color rgb="FF00206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99"/>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1A4596"/>
        <bgColor indexed="64"/>
      </patternFill>
    </fill>
  </fills>
  <borders count="27">
    <border>
      <left/>
      <right/>
      <top/>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43" fontId="4" fillId="0" borderId="0" applyFont="0" applyFill="0" applyBorder="0" applyAlignment="0" applyProtection="0"/>
    <xf numFmtId="0" fontId="15" fillId="7" borderId="11" applyNumberFormat="0" applyFont="0" applyFill="0" applyBorder="0" applyAlignment="0">
      <protection locked="0"/>
    </xf>
    <xf numFmtId="44"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73">
    <xf numFmtId="0" fontId="0" fillId="0" borderId="0" xfId="0"/>
    <xf numFmtId="0" fontId="0" fillId="2" borderId="0" xfId="0" applyFill="1"/>
    <xf numFmtId="167" fontId="0" fillId="2" borderId="0" xfId="0" applyNumberFormat="1" applyFill="1"/>
    <xf numFmtId="0" fontId="9" fillId="2" borderId="0" xfId="0" applyFont="1" applyFill="1"/>
    <xf numFmtId="0" fontId="6" fillId="2" borderId="0" xfId="0" applyFont="1" applyFill="1"/>
    <xf numFmtId="0" fontId="0" fillId="2" borderId="0" xfId="0" applyFill="1" applyAlignment="1">
      <alignment vertical="top"/>
    </xf>
    <xf numFmtId="0" fontId="0" fillId="2" borderId="0" xfId="0" applyFill="1" applyAlignment="1">
      <alignment horizontal="center"/>
    </xf>
    <xf numFmtId="0" fontId="6" fillId="2" borderId="0" xfId="0" applyFont="1" applyFill="1" applyAlignment="1">
      <alignment horizontal="center"/>
    </xf>
    <xf numFmtId="168" fontId="2" fillId="0" borderId="0" xfId="0" applyNumberFormat="1" applyFont="1"/>
    <xf numFmtId="166" fontId="6" fillId="0" borderId="0" xfId="4" applyNumberFormat="1" applyFont="1" applyBorder="1" applyProtection="1"/>
    <xf numFmtId="166" fontId="6" fillId="0" borderId="16" xfId="4" applyNumberFormat="1" applyFont="1" applyBorder="1" applyProtection="1"/>
    <xf numFmtId="0" fontId="0" fillId="0" borderId="16" xfId="0" applyBorder="1" applyAlignment="1">
      <alignment horizontal="center"/>
    </xf>
    <xf numFmtId="0" fontId="2" fillId="0" borderId="15" xfId="0" applyFont="1" applyBorder="1"/>
    <xf numFmtId="0" fontId="23" fillId="0" borderId="0" xfId="0" applyFont="1"/>
    <xf numFmtId="0" fontId="2" fillId="2" borderId="0" xfId="0" applyFont="1" applyFill="1"/>
    <xf numFmtId="165" fontId="2" fillId="0" borderId="0" xfId="0" applyNumberFormat="1" applyFont="1" applyAlignment="1">
      <alignment horizontal="left"/>
    </xf>
    <xf numFmtId="0" fontId="2" fillId="0" borderId="0" xfId="0" applyFont="1" applyAlignment="1">
      <alignment horizontal="right"/>
    </xf>
    <xf numFmtId="44" fontId="0" fillId="0" borderId="0" xfId="6" applyFont="1" applyBorder="1" applyProtection="1"/>
    <xf numFmtId="44" fontId="0" fillId="0" borderId="16" xfId="6" applyFont="1" applyBorder="1" applyProtection="1"/>
    <xf numFmtId="44" fontId="2" fillId="0" borderId="0" xfId="6" applyFont="1" applyBorder="1" applyProtection="1"/>
    <xf numFmtId="44" fontId="2" fillId="0" borderId="16" xfId="6" applyFont="1" applyBorder="1" applyProtection="1"/>
    <xf numFmtId="44" fontId="6" fillId="0" borderId="0" xfId="6" applyFont="1" applyBorder="1" applyProtection="1"/>
    <xf numFmtId="44" fontId="6" fillId="0" borderId="16" xfId="6" applyFont="1" applyBorder="1" applyProtection="1"/>
    <xf numFmtId="44" fontId="0" fillId="3" borderId="0" xfId="6" applyFont="1" applyFill="1" applyBorder="1" applyProtection="1">
      <protection locked="0"/>
    </xf>
    <xf numFmtId="44" fontId="2" fillId="3" borderId="0" xfId="6" applyFont="1" applyFill="1" applyBorder="1" applyProtection="1">
      <protection locked="0"/>
    </xf>
    <xf numFmtId="10" fontId="0" fillId="3" borderId="0" xfId="6" applyNumberFormat="1" applyFont="1" applyFill="1" applyBorder="1" applyProtection="1">
      <protection locked="0"/>
    </xf>
    <xf numFmtId="10" fontId="0" fillId="6" borderId="0" xfId="6" applyNumberFormat="1" applyFont="1" applyFill="1" applyBorder="1" applyProtection="1">
      <protection locked="0"/>
    </xf>
    <xf numFmtId="14" fontId="5" fillId="4" borderId="2" xfId="0" applyNumberFormat="1" applyFont="1" applyFill="1" applyBorder="1" applyAlignment="1">
      <alignment horizontal="center"/>
    </xf>
    <xf numFmtId="0" fontId="5" fillId="4" borderId="2" xfId="0" applyFont="1" applyFill="1" applyBorder="1" applyAlignment="1">
      <alignment horizontal="center"/>
    </xf>
    <xf numFmtId="0" fontId="2" fillId="0" borderId="1" xfId="0" applyFont="1" applyBorder="1"/>
    <xf numFmtId="167" fontId="0" fillId="0" borderId="1" xfId="0" applyNumberFormat="1" applyBorder="1"/>
    <xf numFmtId="167" fontId="0" fillId="0" borderId="0" xfId="0" applyNumberFormat="1"/>
    <xf numFmtId="0" fontId="7" fillId="0" borderId="0" xfId="0" applyFont="1"/>
    <xf numFmtId="167" fontId="6" fillId="0" borderId="0" xfId="0" applyNumberFormat="1" applyFont="1"/>
    <xf numFmtId="0" fontId="2" fillId="0" borderId="0" xfId="0" applyFont="1"/>
    <xf numFmtId="167" fontId="2" fillId="0" borderId="1" xfId="0" applyNumberFormat="1" applyFont="1" applyBorder="1"/>
    <xf numFmtId="0" fontId="6" fillId="0" borderId="0" xfId="0" applyFont="1"/>
    <xf numFmtId="0" fontId="0" fillId="0" borderId="0" xfId="0" applyAlignment="1">
      <alignment vertical="top"/>
    </xf>
    <xf numFmtId="0" fontId="10" fillId="0" borderId="0" xfId="0" applyFont="1" applyAlignment="1">
      <alignment horizontal="center" vertical="top" wrapText="1"/>
    </xf>
    <xf numFmtId="0" fontId="0" fillId="2" borderId="0" xfId="0" applyFill="1" applyAlignment="1">
      <alignment wrapText="1"/>
    </xf>
    <xf numFmtId="0" fontId="8" fillId="2" borderId="0" xfId="0" applyFont="1" applyFill="1" applyAlignment="1">
      <alignment horizontal="left" vertical="center" wrapText="1"/>
    </xf>
    <xf numFmtId="0" fontId="12" fillId="2" borderId="6" xfId="0" applyFont="1" applyFill="1" applyBorder="1" applyAlignment="1">
      <alignment horizontal="left" vertical="center" wrapText="1"/>
    </xf>
    <xf numFmtId="0" fontId="0" fillId="2" borderId="7" xfId="0" applyFill="1" applyBorder="1" applyAlignment="1">
      <alignment horizontal="left" vertical="center" wrapText="1"/>
    </xf>
    <xf numFmtId="0" fontId="13" fillId="2" borderId="6" xfId="0" applyFont="1" applyFill="1" applyBorder="1" applyAlignment="1">
      <alignment horizontal="left" vertical="center" wrapText="1"/>
    </xf>
    <xf numFmtId="0" fontId="0" fillId="2" borderId="6" xfId="0" applyFill="1" applyBorder="1" applyAlignment="1">
      <alignment horizontal="left" vertical="center" wrapText="1"/>
    </xf>
    <xf numFmtId="0" fontId="0" fillId="2" borderId="0" xfId="0" applyFill="1" applyAlignment="1">
      <alignment horizontal="left" vertical="center" wrapText="1"/>
    </xf>
    <xf numFmtId="167" fontId="0" fillId="2" borderId="0" xfId="0" applyNumberFormat="1" applyFill="1" applyAlignment="1">
      <alignment wrapText="1"/>
    </xf>
    <xf numFmtId="166" fontId="0" fillId="3" borderId="0" xfId="5" applyNumberFormat="1" applyFont="1" applyFill="1" applyBorder="1">
      <protection locked="0"/>
    </xf>
    <xf numFmtId="167" fontId="0" fillId="3" borderId="0" xfId="5" applyNumberFormat="1" applyFont="1" applyFill="1" applyBorder="1">
      <protection locked="0"/>
    </xf>
    <xf numFmtId="0" fontId="17" fillId="0" borderId="13" xfId="0" applyFont="1" applyBorder="1"/>
    <xf numFmtId="0" fontId="9" fillId="0" borderId="13" xfId="0" applyFont="1" applyBorder="1"/>
    <xf numFmtId="167" fontId="9" fillId="0" borderId="13" xfId="0" applyNumberFormat="1" applyFont="1" applyBorder="1"/>
    <xf numFmtId="0" fontId="9" fillId="0" borderId="14" xfId="0" applyFont="1" applyBorder="1"/>
    <xf numFmtId="0" fontId="0" fillId="0" borderId="15" xfId="0" applyBorder="1"/>
    <xf numFmtId="0" fontId="0" fillId="0" borderId="16" xfId="0" applyBorder="1"/>
    <xf numFmtId="0" fontId="8" fillId="0" borderId="15" xfId="0" applyFont="1" applyBorder="1"/>
    <xf numFmtId="0" fontId="9" fillId="0" borderId="0" xfId="0" applyFont="1"/>
    <xf numFmtId="0" fontId="9" fillId="0" borderId="16" xfId="0" applyFont="1" applyBorder="1"/>
    <xf numFmtId="165" fontId="0" fillId="0" borderId="0" xfId="0" applyNumberFormat="1" applyAlignment="1">
      <alignment horizontal="center"/>
    </xf>
    <xf numFmtId="0" fontId="6" fillId="0" borderId="15" xfId="0" applyFont="1" applyBorder="1"/>
    <xf numFmtId="165" fontId="6" fillId="0" borderId="0" xfId="0" applyNumberFormat="1" applyFont="1" applyAlignment="1">
      <alignment horizontal="center"/>
    </xf>
    <xf numFmtId="0" fontId="6" fillId="0" borderId="16" xfId="0" applyFont="1" applyBorder="1"/>
    <xf numFmtId="0" fontId="5" fillId="4" borderId="0" xfId="0" applyFont="1" applyFill="1" applyAlignment="1">
      <alignment horizontal="center"/>
    </xf>
    <xf numFmtId="166" fontId="0" fillId="3" borderId="16" xfId="5" applyNumberFormat="1" applyFont="1" applyFill="1" applyBorder="1">
      <protection locked="0"/>
    </xf>
    <xf numFmtId="0" fontId="1" fillId="0" borderId="15" xfId="0" applyFont="1" applyBorder="1"/>
    <xf numFmtId="0" fontId="1" fillId="4" borderId="0" xfId="0" applyFont="1" applyFill="1"/>
    <xf numFmtId="0" fontId="0" fillId="4" borderId="0" xfId="0" applyFill="1"/>
    <xf numFmtId="0" fontId="0" fillId="4" borderId="16" xfId="0" applyFill="1" applyBorder="1"/>
    <xf numFmtId="167" fontId="0" fillId="0" borderId="16" xfId="0" applyNumberFormat="1" applyBorder="1"/>
    <xf numFmtId="167" fontId="0" fillId="3" borderId="16" xfId="5" applyNumberFormat="1" applyFont="1" applyFill="1" applyBorder="1">
      <protection locked="0"/>
    </xf>
    <xf numFmtId="167" fontId="0" fillId="0" borderId="17" xfId="0" applyNumberFormat="1" applyBorder="1"/>
    <xf numFmtId="167" fontId="6" fillId="0" borderId="16" xfId="0" applyNumberFormat="1" applyFont="1" applyBorder="1"/>
    <xf numFmtId="167" fontId="2" fillId="0" borderId="0" xfId="0" applyNumberFormat="1" applyFont="1"/>
    <xf numFmtId="167" fontId="2" fillId="0" borderId="17" xfId="0" applyNumberFormat="1" applyFont="1" applyBorder="1"/>
    <xf numFmtId="0" fontId="0" fillId="0" borderId="15" xfId="0" applyBorder="1" applyAlignment="1">
      <alignment vertical="top"/>
    </xf>
    <xf numFmtId="167" fontId="0" fillId="0" borderId="0" xfId="0" applyNumberFormat="1" applyAlignment="1">
      <alignment vertical="top"/>
    </xf>
    <xf numFmtId="0" fontId="10" fillId="0" borderId="16" xfId="0" applyFont="1" applyBorder="1" applyAlignment="1">
      <alignment horizontal="center" vertical="top" wrapText="1"/>
    </xf>
    <xf numFmtId="0" fontId="0" fillId="0" borderId="15" xfId="0" applyBorder="1" applyAlignment="1">
      <alignment horizontal="center"/>
    </xf>
    <xf numFmtId="0" fontId="0" fillId="0" borderId="0" xfId="0" applyAlignment="1">
      <alignment horizontal="center"/>
    </xf>
    <xf numFmtId="0" fontId="0" fillId="0" borderId="0" xfId="0" applyAlignment="1">
      <alignment horizontal="left"/>
    </xf>
    <xf numFmtId="167" fontId="0" fillId="0" borderId="0" xfId="0" applyNumberFormat="1" applyAlignment="1">
      <alignment horizontal="center"/>
    </xf>
    <xf numFmtId="0" fontId="6" fillId="0" borderId="15" xfId="0" applyFont="1" applyBorder="1" applyAlignment="1">
      <alignment horizontal="center"/>
    </xf>
    <xf numFmtId="0" fontId="6" fillId="0" borderId="0" xfId="0" applyFont="1" applyAlignment="1">
      <alignment horizontal="center"/>
    </xf>
    <xf numFmtId="167" fontId="6" fillId="0" borderId="0" xfId="0" applyNumberFormat="1" applyFont="1" applyAlignment="1">
      <alignment horizontal="center"/>
    </xf>
    <xf numFmtId="0" fontId="6" fillId="0" borderId="16" xfId="0" applyFont="1" applyBorder="1" applyAlignment="1">
      <alignment horizontal="center"/>
    </xf>
    <xf numFmtId="168" fontId="2" fillId="0" borderId="16" xfId="0" applyNumberFormat="1" applyFont="1" applyBorder="1"/>
    <xf numFmtId="0" fontId="0" fillId="0" borderId="18" xfId="0" applyBorder="1"/>
    <xf numFmtId="0" fontId="2" fillId="0" borderId="19" xfId="0" applyFont="1" applyBorder="1"/>
    <xf numFmtId="0" fontId="0" fillId="0" borderId="19" xfId="0" applyBorder="1"/>
    <xf numFmtId="168" fontId="2" fillId="0" borderId="20" xfId="0" applyNumberFormat="1" applyFont="1" applyBorder="1"/>
    <xf numFmtId="168" fontId="2" fillId="0" borderId="21" xfId="0" applyNumberFormat="1" applyFont="1" applyBorder="1"/>
    <xf numFmtId="0" fontId="0" fillId="3" borderId="0" xfId="5" applyFont="1" applyFill="1" applyBorder="1">
      <protection locked="0"/>
    </xf>
    <xf numFmtId="167" fontId="0" fillId="5" borderId="0" xfId="5" applyNumberFormat="1" applyFont="1" applyFill="1" applyBorder="1" applyAlignment="1">
      <alignment horizontal="right"/>
      <protection locked="0"/>
    </xf>
    <xf numFmtId="167" fontId="0" fillId="6" borderId="0" xfId="5" applyNumberFormat="1" applyFont="1" applyFill="1" applyBorder="1">
      <protection locked="0"/>
    </xf>
    <xf numFmtId="167" fontId="0" fillId="6" borderId="16" xfId="5" applyNumberFormat="1" applyFont="1" applyFill="1" applyBorder="1">
      <protection locked="0"/>
    </xf>
    <xf numFmtId="0" fontId="0" fillId="5" borderId="0" xfId="5" applyFont="1" applyFill="1" applyBorder="1">
      <protection locked="0"/>
    </xf>
    <xf numFmtId="0" fontId="0" fillId="5" borderId="16" xfId="5" applyFont="1" applyFill="1" applyBorder="1">
      <protection locked="0"/>
    </xf>
    <xf numFmtId="0" fontId="14" fillId="0" borderId="0" xfId="0" applyFont="1"/>
    <xf numFmtId="0" fontId="14" fillId="0" borderId="15" xfId="0" applyFont="1" applyBorder="1"/>
    <xf numFmtId="0" fontId="18" fillId="0" borderId="12" xfId="0" applyFont="1" applyBorder="1"/>
    <xf numFmtId="0" fontId="5" fillId="4" borderId="16" xfId="0" applyFont="1" applyFill="1" applyBorder="1" applyAlignment="1">
      <alignment horizontal="center"/>
    </xf>
    <xf numFmtId="0" fontId="21" fillId="0" borderId="0" xfId="0" applyFont="1"/>
    <xf numFmtId="0" fontId="22" fillId="0" borderId="0" xfId="0" applyFont="1"/>
    <xf numFmtId="0" fontId="0" fillId="0" borderId="0" xfId="5" applyFont="1" applyFill="1" applyBorder="1">
      <protection locked="0"/>
    </xf>
    <xf numFmtId="38" fontId="0" fillId="0" borderId="0" xfId="0" applyNumberFormat="1"/>
    <xf numFmtId="10" fontId="0" fillId="0" borderId="0" xfId="0" applyNumberFormat="1" applyAlignment="1">
      <alignment horizontal="left"/>
    </xf>
    <xf numFmtId="168" fontId="0" fillId="2" borderId="0" xfId="0" applyNumberFormat="1" applyFill="1" applyAlignment="1">
      <alignment wrapText="1"/>
    </xf>
    <xf numFmtId="0" fontId="0" fillId="0" borderId="0" xfId="0" applyAlignment="1">
      <alignment wrapText="1"/>
    </xf>
    <xf numFmtId="167" fontId="0" fillId="0" borderId="0" xfId="0" applyNumberFormat="1" applyAlignment="1">
      <alignment wrapText="1"/>
    </xf>
    <xf numFmtId="0" fontId="13" fillId="8" borderId="3" xfId="0" applyFont="1" applyFill="1" applyBorder="1" applyAlignment="1">
      <alignment horizontal="center" vertical="center" wrapText="1"/>
    </xf>
    <xf numFmtId="0" fontId="0" fillId="8" borderId="4" xfId="0" applyFill="1" applyBorder="1" applyAlignment="1">
      <alignment horizontal="left" vertical="center" wrapText="1"/>
    </xf>
    <xf numFmtId="0" fontId="0" fillId="8" borderId="5" xfId="0" applyFill="1" applyBorder="1" applyAlignment="1">
      <alignment horizontal="left" vertical="center" wrapText="1"/>
    </xf>
    <xf numFmtId="8" fontId="0" fillId="2" borderId="0" xfId="0" applyNumberFormat="1" applyFill="1" applyAlignment="1">
      <alignment wrapText="1"/>
    </xf>
    <xf numFmtId="0" fontId="26" fillId="2" borderId="0" xfId="0" applyFont="1" applyFill="1"/>
    <xf numFmtId="0" fontId="21" fillId="2" borderId="0" xfId="0" applyFont="1" applyFill="1"/>
    <xf numFmtId="0" fontId="27" fillId="2" borderId="0" xfId="0" applyFont="1" applyFill="1"/>
    <xf numFmtId="0" fontId="5" fillId="2" borderId="0" xfId="0" applyFont="1" applyFill="1"/>
    <xf numFmtId="0" fontId="28" fillId="2" borderId="0" xfId="0" applyFont="1" applyFill="1"/>
    <xf numFmtId="0" fontId="2" fillId="2" borderId="25" xfId="0" applyFont="1" applyFill="1" applyBorder="1" applyAlignment="1">
      <alignment vertical="center"/>
    </xf>
    <xf numFmtId="0" fontId="7" fillId="2" borderId="0" xfId="0" applyFont="1" applyFill="1" applyAlignment="1">
      <alignment vertical="center"/>
    </xf>
    <xf numFmtId="0" fontId="7" fillId="2" borderId="0" xfId="0" applyFont="1" applyFill="1" applyAlignment="1">
      <alignment vertical="center" wrapText="1"/>
    </xf>
    <xf numFmtId="0" fontId="2" fillId="0" borderId="25" xfId="0" applyFont="1" applyBorder="1" applyAlignment="1">
      <alignment horizontal="left"/>
    </xf>
    <xf numFmtId="0" fontId="0" fillId="0" borderId="25" xfId="0" applyBorder="1" applyAlignment="1">
      <alignment horizontal="left"/>
    </xf>
    <xf numFmtId="169" fontId="0" fillId="3" borderId="25" xfId="0" applyNumberFormat="1" applyFill="1" applyBorder="1" applyAlignment="1">
      <alignment horizontal="center"/>
    </xf>
    <xf numFmtId="0" fontId="0" fillId="3" borderId="25" xfId="0" applyFill="1" applyBorder="1" applyAlignment="1">
      <alignment horizontal="left"/>
    </xf>
    <xf numFmtId="169" fontId="0" fillId="0" borderId="25" xfId="0" applyNumberFormat="1" applyBorder="1" applyAlignment="1">
      <alignment horizontal="center"/>
    </xf>
    <xf numFmtId="0" fontId="6" fillId="0" borderId="0" xfId="0" applyFont="1" applyAlignment="1">
      <alignment horizontal="left"/>
    </xf>
    <xf numFmtId="0" fontId="0" fillId="2" borderId="0" xfId="0" applyFill="1" applyAlignment="1">
      <alignment horizontal="right"/>
    </xf>
    <xf numFmtId="169" fontId="0" fillId="2" borderId="26" xfId="0" applyNumberFormat="1" applyFill="1" applyBorder="1"/>
    <xf numFmtId="169" fontId="0" fillId="2" borderId="0" xfId="0" applyNumberFormat="1" applyFill="1"/>
    <xf numFmtId="0" fontId="29" fillId="2" borderId="0" xfId="0" applyFont="1" applyFill="1"/>
    <xf numFmtId="0" fontId="30" fillId="2" borderId="0" xfId="0" applyFont="1" applyFill="1"/>
    <xf numFmtId="0" fontId="16" fillId="5" borderId="8"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0" xfId="0" applyFill="1" applyAlignment="1">
      <alignment horizontal="left" vertical="center" wrapText="1"/>
    </xf>
    <xf numFmtId="0" fontId="0" fillId="8" borderId="7" xfId="0" applyFill="1" applyBorder="1" applyAlignment="1">
      <alignment horizontal="left" vertical="center" wrapText="1"/>
    </xf>
    <xf numFmtId="0" fontId="0" fillId="8" borderId="8" xfId="0" applyFill="1" applyBorder="1" applyAlignment="1">
      <alignment horizontal="left" vertical="center" wrapText="1"/>
    </xf>
    <xf numFmtId="0" fontId="0" fillId="8" borderId="9" xfId="0" applyFill="1" applyBorder="1" applyAlignment="1">
      <alignment horizontal="left" vertical="center" wrapText="1"/>
    </xf>
    <xf numFmtId="0" fontId="0" fillId="8" borderId="10" xfId="0"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5" xfId="0" applyFont="1" applyFill="1" applyBorder="1" applyAlignment="1">
      <alignment horizontal="left" vertical="center" wrapText="1"/>
    </xf>
    <xf numFmtId="0" fontId="0" fillId="6" borderId="8" xfId="0" applyFill="1" applyBorder="1" applyAlignment="1">
      <alignment horizontal="left" vertical="center" wrapText="1"/>
    </xf>
    <xf numFmtId="0" fontId="0" fillId="6" borderId="9" xfId="0" applyFill="1" applyBorder="1" applyAlignment="1">
      <alignment horizontal="left" vertical="center" wrapText="1"/>
    </xf>
    <xf numFmtId="0" fontId="0" fillId="6" borderId="10" xfId="0"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9" borderId="22" xfId="0" applyFill="1" applyBorder="1" applyAlignment="1">
      <alignment horizontal="left" vertical="center" wrapText="1"/>
    </xf>
    <xf numFmtId="0" fontId="0" fillId="9" borderId="23" xfId="0" applyFill="1" applyBorder="1" applyAlignment="1">
      <alignment horizontal="left" vertical="center" wrapText="1"/>
    </xf>
    <xf numFmtId="0" fontId="0" fillId="9" borderId="24" xfId="0" applyFill="1" applyBorder="1" applyAlignment="1">
      <alignment horizontal="left" vertical="center" wrapText="1"/>
    </xf>
    <xf numFmtId="0" fontId="20" fillId="2" borderId="0" xfId="0" applyFont="1" applyFill="1" applyAlignment="1">
      <alignment horizontal="left" vertical="center" wrapText="1"/>
    </xf>
    <xf numFmtId="0" fontId="0" fillId="2" borderId="9" xfId="0" applyFill="1" applyBorder="1" applyAlignment="1">
      <alignment horizontal="left" vertical="center" wrapText="1"/>
    </xf>
    <xf numFmtId="0" fontId="8" fillId="8" borderId="3" xfId="0" applyFont="1" applyFill="1" applyBorder="1" applyAlignment="1">
      <alignment horizontal="left" vertical="center" wrapText="1"/>
    </xf>
    <xf numFmtId="0" fontId="8" fillId="8" borderId="4" xfId="0" applyFont="1" applyFill="1" applyBorder="1" applyAlignment="1">
      <alignment horizontal="left" vertical="center" wrapText="1"/>
    </xf>
    <xf numFmtId="0" fontId="8" fillId="8" borderId="5" xfId="0" applyFont="1" applyFill="1" applyBorder="1" applyAlignment="1">
      <alignment horizontal="left" vertical="center" wrapText="1"/>
    </xf>
    <xf numFmtId="0" fontId="19" fillId="3" borderId="0" xfId="5" applyFont="1" applyFill="1" applyBorder="1" applyAlignment="1">
      <protection locked="0"/>
    </xf>
    <xf numFmtId="169" fontId="0" fillId="3" borderId="25" xfId="0" applyNumberFormat="1" applyFill="1" applyBorder="1" applyAlignment="1">
      <alignment horizontal="center"/>
    </xf>
    <xf numFmtId="0" fontId="0" fillId="3" borderId="25" xfId="0" applyFill="1" applyBorder="1" applyAlignment="1"/>
    <xf numFmtId="0" fontId="0" fillId="3" borderId="22" xfId="0" applyFill="1" applyBorder="1" applyAlignment="1">
      <alignment horizontal="left"/>
    </xf>
    <xf numFmtId="0" fontId="0" fillId="3" borderId="24" xfId="0" applyFill="1" applyBorder="1" applyAlignment="1">
      <alignment horizontal="left"/>
    </xf>
    <xf numFmtId="0" fontId="1" fillId="10" borderId="0" xfId="0" applyFont="1" applyFill="1" applyAlignment="1"/>
    <xf numFmtId="0" fontId="5" fillId="0" borderId="0" xfId="0" applyFont="1" applyAlignment="1"/>
    <xf numFmtId="0" fontId="1" fillId="11" borderId="25" xfId="0" applyFont="1" applyFill="1" applyBorder="1" applyAlignment="1">
      <alignment horizontal="left"/>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0" fillId="0" borderId="22" xfId="0" applyBorder="1" applyAlignment="1">
      <alignment horizontal="left"/>
    </xf>
    <xf numFmtId="0" fontId="0" fillId="0" borderId="24" xfId="0" applyBorder="1" applyAlignment="1">
      <alignment horizontal="left"/>
    </xf>
  </cellXfs>
  <cellStyles count="10">
    <cellStyle name="Comma" xfId="4" builtinId="3"/>
    <cellStyle name="Comma 2" xfId="1" xr:uid="{00000000-0005-0000-0000-000001000000}"/>
    <cellStyle name="Comma 2 2" xfId="7" xr:uid="{00000000-0005-0000-0000-000001000000}"/>
    <cellStyle name="Comma 3" xfId="8" xr:uid="{00000000-0005-0000-0000-000032000000}"/>
    <cellStyle name="Currency" xfId="6" builtinId="4"/>
    <cellStyle name="Currency 2" xfId="9" xr:uid="{00000000-0005-0000-0000-000034000000}"/>
    <cellStyle name="Input" xfId="5" builtinId="20" customBuiltin="1"/>
    <cellStyle name="Normal" xfId="0" builtinId="0"/>
    <cellStyle name="Normal 3" xfId="2" xr:uid="{00000000-0005-0000-0000-000005000000}"/>
    <cellStyle name="Percent 2" xfId="3" xr:uid="{00000000-0005-0000-0000-000007000000}"/>
  </cellStyles>
  <dxfs count="4">
    <dxf>
      <font>
        <color rgb="FFFF0000"/>
      </font>
    </dxf>
    <dxf>
      <font>
        <color theme="7" tint="-0.499984740745262"/>
      </font>
    </dxf>
    <dxf>
      <font>
        <color rgb="FFFF0000"/>
      </font>
    </dxf>
    <dxf>
      <font>
        <color theme="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'Cash flow - Proposed plant'!$E$4:$H$4</c:f>
          <c:strCache>
            <c:ptCount val="4"/>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'Cash flow - Proposed plant'!$D$72</c:f>
              <c:strCache>
                <c:ptCount val="1"/>
                <c:pt idx="0">
                  <c:v>Total revenue</c:v>
                </c:pt>
              </c:strCache>
            </c:strRef>
          </c:tx>
          <c:spPr>
            <a:ln w="28575" cap="rnd">
              <a:solidFill>
                <a:schemeClr val="accent1"/>
              </a:solidFill>
              <a:round/>
            </a:ln>
            <a:effectLst/>
          </c:spPr>
          <c:marker>
            <c:symbol val="none"/>
          </c:marker>
          <c:cat>
            <c:strRef>
              <c:f>'Cash flow - Proposed plant'!$J$5:$AK$5</c:f>
              <c:strCache>
                <c:ptCount val="28"/>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strCache>
            </c:strRef>
          </c:cat>
          <c:val>
            <c:numRef>
              <c:f>'Cash flow - Proposed plant'!$J$72:$AK$72</c:f>
              <c:numCache>
                <c:formatCode>#,##0.0;[Red]\-#,##0.0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extLst>
            <c:ext xmlns:c16="http://schemas.microsoft.com/office/drawing/2014/chart" uri="{C3380CC4-5D6E-409C-BE32-E72D297353CC}">
              <c16:uniqueId val="{00000000-0FAD-4727-BC71-1CA763D905AA}"/>
            </c:ext>
          </c:extLst>
        </c:ser>
        <c:ser>
          <c:idx val="2"/>
          <c:order val="1"/>
          <c:tx>
            <c:strRef>
              <c:f>'Cash flow - Proposed plant'!$D$80</c:f>
              <c:strCache>
                <c:ptCount val="1"/>
                <c:pt idx="0">
                  <c:v>Total capital/ investment costs</c:v>
                </c:pt>
              </c:strCache>
            </c:strRef>
          </c:tx>
          <c:spPr>
            <a:ln w="28575" cap="rnd">
              <a:solidFill>
                <a:schemeClr val="accent3"/>
              </a:solidFill>
              <a:round/>
            </a:ln>
            <a:effectLst/>
          </c:spPr>
          <c:marker>
            <c:symbol val="none"/>
          </c:marker>
          <c:cat>
            <c:strRef>
              <c:f>'Cash flow - Proposed plant'!$J$5:$AK$5</c:f>
              <c:strCache>
                <c:ptCount val="28"/>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strCache>
            </c:strRef>
          </c:cat>
          <c:val>
            <c:numRef>
              <c:f>'Cash flow - Proposed plant'!$J$80:$L$80</c:f>
              <c:numCache>
                <c:formatCode>#,##0.0;[Red]\-#,##0.0</c:formatCode>
                <c:ptCount val="3"/>
                <c:pt idx="0">
                  <c:v>0</c:v>
                </c:pt>
                <c:pt idx="1">
                  <c:v>0</c:v>
                </c:pt>
                <c:pt idx="2">
                  <c:v>0</c:v>
                </c:pt>
              </c:numCache>
            </c:numRef>
          </c:val>
          <c:smooth val="0"/>
          <c:extLst>
            <c:ext xmlns:c16="http://schemas.microsoft.com/office/drawing/2014/chart" uri="{C3380CC4-5D6E-409C-BE32-E72D297353CC}">
              <c16:uniqueId val="{00000001-0FAD-4727-BC71-1CA763D905AA}"/>
            </c:ext>
          </c:extLst>
        </c:ser>
        <c:ser>
          <c:idx val="1"/>
          <c:order val="2"/>
          <c:tx>
            <c:strRef>
              <c:f>'Cash flow - Proposed plant'!$D$94</c:f>
              <c:strCache>
                <c:ptCount val="1"/>
                <c:pt idx="0">
                  <c:v>Total operating costs</c:v>
                </c:pt>
              </c:strCache>
            </c:strRef>
          </c:tx>
          <c:spPr>
            <a:ln w="28575" cap="rnd">
              <a:solidFill>
                <a:schemeClr val="accent2"/>
              </a:solidFill>
              <a:round/>
            </a:ln>
            <a:effectLst/>
          </c:spPr>
          <c:marker>
            <c:symbol val="none"/>
          </c:marker>
          <c:cat>
            <c:strRef>
              <c:f>'Cash flow - Proposed plant'!$J$5:$AK$5</c:f>
              <c:strCache>
                <c:ptCount val="28"/>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strCache>
            </c:strRef>
          </c:cat>
          <c:val>
            <c:numRef>
              <c:f>'Cash flow - Proposed plant'!$J$94:$AK$94</c:f>
              <c:numCache>
                <c:formatCode>#,##0.0;[Red]\-#,##0.0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extLst>
            <c:ext xmlns:c16="http://schemas.microsoft.com/office/drawing/2014/chart" uri="{C3380CC4-5D6E-409C-BE32-E72D297353CC}">
              <c16:uniqueId val="{00000002-0FAD-4727-BC71-1CA763D905AA}"/>
            </c:ext>
          </c:extLst>
        </c:ser>
        <c:ser>
          <c:idx val="3"/>
          <c:order val="3"/>
          <c:tx>
            <c:strRef>
              <c:f>'Cash flow - Proposed plant'!$C$113</c:f>
              <c:strCache>
                <c:ptCount val="1"/>
                <c:pt idx="0">
                  <c:v>Net cash flow for saving/ dividends &amp; equity repayment (+/-)</c:v>
                </c:pt>
              </c:strCache>
            </c:strRef>
          </c:tx>
          <c:spPr>
            <a:ln w="28575" cap="rnd">
              <a:solidFill>
                <a:schemeClr val="accent4"/>
              </a:solidFill>
              <a:round/>
            </a:ln>
            <a:effectLst/>
          </c:spPr>
          <c:marker>
            <c:symbol val="none"/>
          </c:marker>
          <c:cat>
            <c:strRef>
              <c:f>'Cash flow - Proposed plant'!$J$5:$AK$5</c:f>
              <c:strCache>
                <c:ptCount val="28"/>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strCache>
            </c:strRef>
          </c:cat>
          <c:val>
            <c:numRef>
              <c:f>'Cash flow - Proposed plant'!$J$113:$AK$113</c:f>
              <c:numCache>
                <c:formatCode>#,##0.0_ ;[Red]\-#,##0.0\ </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extLst>
            <c:ext xmlns:c16="http://schemas.microsoft.com/office/drawing/2014/chart" uri="{C3380CC4-5D6E-409C-BE32-E72D297353CC}">
              <c16:uniqueId val="{00000003-0FAD-4727-BC71-1CA763D905AA}"/>
            </c:ext>
          </c:extLst>
        </c:ser>
        <c:dLbls>
          <c:showLegendKey val="0"/>
          <c:showVal val="0"/>
          <c:showCatName val="0"/>
          <c:showSerName val="0"/>
          <c:showPercent val="0"/>
          <c:showBubbleSize val="0"/>
        </c:dLbls>
        <c:smooth val="0"/>
        <c:axId val="544537176"/>
        <c:axId val="544534224"/>
      </c:lineChart>
      <c:catAx>
        <c:axId val="54453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534224"/>
        <c:crosses val="autoZero"/>
        <c:auto val="1"/>
        <c:lblAlgn val="ctr"/>
        <c:lblOffset val="100"/>
        <c:noMultiLvlLbl val="0"/>
      </c:catAx>
      <c:valAx>
        <c:axId val="544534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GB" sz="1100" b="1"/>
                  <a:t>£'000</a:t>
                </a:r>
                <a:r>
                  <a:rPr lang="en-GB" sz="1100" b="1" baseline="0"/>
                  <a:t> per year</a:t>
                </a:r>
                <a:endParaRPr lang="en-GB" sz="1100" b="1"/>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4537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'Cash flow - example'!$E$4:$E$4</c:f>
          <c:strCache>
            <c:ptCount val="1"/>
            <c:pt idx="0">
              <c:v>Project XYZ</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'Cash flow - example'!$D$72</c:f>
              <c:strCache>
                <c:ptCount val="1"/>
                <c:pt idx="0">
                  <c:v>Total revenue</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'Cash flow - example'!$J$5:$AK$5</c15:sqref>
                  </c15:fullRef>
                </c:ext>
              </c:extLst>
              <c:f>'Cash flow - example'!$J$5:$AJ$5</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example'!$J$72:$AK$72</c15:sqref>
                  </c15:fullRef>
                </c:ext>
              </c:extLst>
              <c:f>'Cash flow - example'!$J$72:$AJ$72</c:f>
              <c:numCache>
                <c:formatCode>#,##0.0;[Red]\-#,##0.0</c:formatCode>
                <c:ptCount val="27"/>
                <c:pt idx="0">
                  <c:v>0</c:v>
                </c:pt>
                <c:pt idx="1">
                  <c:v>2552.8000000000002</c:v>
                </c:pt>
                <c:pt idx="2">
                  <c:v>7737.5679999999993</c:v>
                </c:pt>
                <c:pt idx="3">
                  <c:v>15515.83872</c:v>
                </c:pt>
                <c:pt idx="4">
                  <c:v>15598.1554944</c:v>
                </c:pt>
                <c:pt idx="5">
                  <c:v>15682.118604288</c:v>
                </c:pt>
                <c:pt idx="6">
                  <c:v>15767.760976373758</c:v>
                </c:pt>
                <c:pt idx="7">
                  <c:v>15855.116195901235</c:v>
                </c:pt>
                <c:pt idx="8">
                  <c:v>15944.21851981926</c:v>
                </c:pt>
                <c:pt idx="9">
                  <c:v>16035.102890215647</c:v>
                </c:pt>
                <c:pt idx="10">
                  <c:v>16127.804948019957</c:v>
                </c:pt>
                <c:pt idx="11">
                  <c:v>16222.361046980355</c:v>
                </c:pt>
                <c:pt idx="12">
                  <c:v>16318.808267919965</c:v>
                </c:pt>
                <c:pt idx="13">
                  <c:v>16417.184433278362</c:v>
                </c:pt>
                <c:pt idx="14">
                  <c:v>16517.528121943928</c:v>
                </c:pt>
                <c:pt idx="15">
                  <c:v>16619.878684382809</c:v>
                </c:pt>
                <c:pt idx="16">
                  <c:v>16724.276258070469</c:v>
                </c:pt>
                <c:pt idx="17">
                  <c:v>16830.761783231876</c:v>
                </c:pt>
                <c:pt idx="18">
                  <c:v>16939.377018896514</c:v>
                </c:pt>
                <c:pt idx="19">
                  <c:v>17050.164559274443</c:v>
                </c:pt>
                <c:pt idx="20">
                  <c:v>17163.167850459937</c:v>
                </c:pt>
                <c:pt idx="21">
                  <c:v>17278.43120746913</c:v>
                </c:pt>
                <c:pt idx="22">
                  <c:v>17395.999831618512</c:v>
                </c:pt>
                <c:pt idx="23">
                  <c:v>17455.293174494967</c:v>
                </c:pt>
                <c:pt idx="24">
                  <c:v>17576.399037984869</c:v>
                </c:pt>
                <c:pt idx="25">
                  <c:v>17699.927018744565</c:v>
                </c:pt>
                <c:pt idx="26">
                  <c:v>17825.92555911946</c:v>
                </c:pt>
              </c:numCache>
            </c:numRef>
          </c:val>
          <c:smooth val="0"/>
          <c:extLst>
            <c:ext xmlns:c16="http://schemas.microsoft.com/office/drawing/2014/chart" uri="{C3380CC4-5D6E-409C-BE32-E72D297353CC}">
              <c16:uniqueId val="{00000000-3E26-4C18-908E-909375DA673B}"/>
            </c:ext>
          </c:extLst>
        </c:ser>
        <c:ser>
          <c:idx val="2"/>
          <c:order val="1"/>
          <c:tx>
            <c:strRef>
              <c:f>'Cash flow - example'!$D$80</c:f>
              <c:strCache>
                <c:ptCount val="1"/>
                <c:pt idx="0">
                  <c:v>Total capital/ investment costs</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'Cash flow - example'!$J$5:$AK$5</c15:sqref>
                  </c15:fullRef>
                </c:ext>
              </c:extLst>
              <c:f>'Cash flow - example'!$J$5:$AJ$5</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strCache>
            </c:strRef>
          </c:cat>
          <c:val>
            <c:numRef>
              <c:extLst>
                <c:ext xmlns:c15="http://schemas.microsoft.com/office/drawing/2012/chart" uri="{02D57815-91ED-43cb-92C2-25804820EDAC}">
                  <c15:fullRef>
                    <c15:sqref>'Cash flow - example'!$J$80:$L$80</c15:sqref>
                  </c15:fullRef>
                </c:ext>
              </c:extLst>
              <c:f>'Cash flow - example'!$J$80:$L$80</c:f>
              <c:numCache>
                <c:formatCode>#,##0.0;[Red]\-#,##0.0</c:formatCode>
                <c:ptCount val="3"/>
                <c:pt idx="0">
                  <c:v>-60000</c:v>
                </c:pt>
                <c:pt idx="1">
                  <c:v>-40000</c:v>
                </c:pt>
                <c:pt idx="2">
                  <c:v>0</c:v>
                </c:pt>
              </c:numCache>
            </c:numRef>
          </c:val>
          <c:smooth val="0"/>
          <c:extLst>
            <c:ext xmlns:c16="http://schemas.microsoft.com/office/drawing/2014/chart" uri="{C3380CC4-5D6E-409C-BE32-E72D297353CC}">
              <c16:uniqueId val="{00000001-3E26-4C18-908E-909375DA673B}"/>
            </c:ext>
          </c:extLst>
        </c:ser>
        <c:ser>
          <c:idx val="1"/>
          <c:order val="2"/>
          <c:tx>
            <c:strRef>
              <c:f>'Cash flow - example'!$D$94</c:f>
              <c:strCache>
                <c:ptCount val="1"/>
                <c:pt idx="0">
                  <c:v>Total operating costs</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'Cash flow - example'!$J$5:$AK$5</c15:sqref>
                  </c15:fullRef>
                </c:ext>
              </c:extLst>
              <c:f>'Cash flow - example'!$J$5:$AJ$5</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example'!$J$94:$AK$94</c15:sqref>
                  </c15:fullRef>
                </c:ext>
              </c:extLst>
              <c:f>'Cash flow - example'!$J$94:$AJ$94</c:f>
              <c:numCache>
                <c:formatCode>#,##0.0;[Red]\-#,##0.0</c:formatCode>
                <c:ptCount val="27"/>
                <c:pt idx="0">
                  <c:v>0</c:v>
                </c:pt>
                <c:pt idx="1">
                  <c:v>-2131.3540000000003</c:v>
                </c:pt>
                <c:pt idx="2">
                  <c:v>-1008.53496</c:v>
                </c:pt>
                <c:pt idx="3">
                  <c:v>762.51437279999993</c:v>
                </c:pt>
                <c:pt idx="4">
                  <c:v>787.1246602560002</c:v>
                </c:pt>
                <c:pt idx="5">
                  <c:v>812.22715346111988</c:v>
                </c:pt>
                <c:pt idx="6">
                  <c:v>837.83169653034281</c:v>
                </c:pt>
                <c:pt idx="7">
                  <c:v>863.94833046094936</c:v>
                </c:pt>
                <c:pt idx="8">
                  <c:v>890.58729707016801</c:v>
                </c:pt>
                <c:pt idx="9">
                  <c:v>917.75904301157232</c:v>
                </c:pt>
                <c:pt idx="10">
                  <c:v>945.47422387180234</c:v>
                </c:pt>
                <c:pt idx="11">
                  <c:v>973.74370834923866</c:v>
                </c:pt>
                <c:pt idx="12">
                  <c:v>1002.5785825162236</c:v>
                </c:pt>
                <c:pt idx="13">
                  <c:v>1031.9901541665486</c:v>
                </c:pt>
                <c:pt idx="14">
                  <c:v>1061.9899572498784</c:v>
                </c:pt>
                <c:pt idx="15">
                  <c:v>1092.589756394877</c:v>
                </c:pt>
                <c:pt idx="16">
                  <c:v>1123.8015515227739</c:v>
                </c:pt>
                <c:pt idx="17">
                  <c:v>1155.6375825532286</c:v>
                </c:pt>
                <c:pt idx="18">
                  <c:v>1188.1103342042941</c:v>
                </c:pt>
                <c:pt idx="19">
                  <c:v>1221.2325408883794</c:v>
                </c:pt>
                <c:pt idx="20">
                  <c:v>1255.0171917061477</c:v>
                </c:pt>
                <c:pt idx="21">
                  <c:v>1289.4775355402712</c:v>
                </c:pt>
                <c:pt idx="22">
                  <c:v>1324.627086251076</c:v>
                </c:pt>
                <c:pt idx="23">
                  <c:v>1360.4796279760981</c:v>
                </c:pt>
                <c:pt idx="24">
                  <c:v>1397.0492205356202</c:v>
                </c:pt>
                <c:pt idx="25">
                  <c:v>1434.3502049463323</c:v>
                </c:pt>
                <c:pt idx="26">
                  <c:v>1472.3972090452585</c:v>
                </c:pt>
              </c:numCache>
            </c:numRef>
          </c:val>
          <c:smooth val="0"/>
          <c:extLst>
            <c:ext xmlns:c16="http://schemas.microsoft.com/office/drawing/2014/chart" uri="{C3380CC4-5D6E-409C-BE32-E72D297353CC}">
              <c16:uniqueId val="{00000002-3E26-4C18-908E-909375DA673B}"/>
            </c:ext>
          </c:extLst>
        </c:ser>
        <c:ser>
          <c:idx val="3"/>
          <c:order val="3"/>
          <c:tx>
            <c:strRef>
              <c:f>'Cash flow - example'!$C$113</c:f>
              <c:strCache>
                <c:ptCount val="1"/>
                <c:pt idx="0">
                  <c:v>Net cash flow for saving/ dividends &amp; equity repayment (+/-)</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'Cash flow - example'!$J$5:$AK$5</c15:sqref>
                  </c15:fullRef>
                </c:ext>
              </c:extLst>
              <c:f>'Cash flow - example'!$J$5:$AJ$5</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example'!$J$113:$AK$113</c15:sqref>
                  </c15:fullRef>
                </c:ext>
              </c:extLst>
              <c:f>'Cash flow - example'!$J$113:$AJ$113</c:f>
              <c:numCache>
                <c:formatCode>#,##0.0_ ;[Red]\-#,##0.0\ </c:formatCode>
                <c:ptCount val="27"/>
                <c:pt idx="0">
                  <c:v>0</c:v>
                </c:pt>
                <c:pt idx="1">
                  <c:v>421.44600000000355</c:v>
                </c:pt>
                <c:pt idx="2">
                  <c:v>729.03303999999935</c:v>
                </c:pt>
                <c:pt idx="3">
                  <c:v>7238.3530928</c:v>
                </c:pt>
                <c:pt idx="4">
                  <c:v>7244.4801546560011</c:v>
                </c:pt>
                <c:pt idx="5">
                  <c:v>7250.729757749119</c:v>
                </c:pt>
                <c:pt idx="6">
                  <c:v>7257.1043529040999</c:v>
                </c:pt>
                <c:pt idx="7">
                  <c:v>7263.6064399621828</c:v>
                </c:pt>
                <c:pt idx="8">
                  <c:v>7270.2385687614278</c:v>
                </c:pt>
                <c:pt idx="9">
                  <c:v>7277.00334013666</c:v>
                </c:pt>
                <c:pt idx="10">
                  <c:v>7283.9034069393874</c:v>
                </c:pt>
                <c:pt idx="11">
                  <c:v>7290.9414750781743</c:v>
                </c:pt>
                <c:pt idx="12">
                  <c:v>7298.1203045797392</c:v>
                </c:pt>
                <c:pt idx="13">
                  <c:v>7305.442710671332</c:v>
                </c:pt>
                <c:pt idx="14">
                  <c:v>7312.9115648847564</c:v>
                </c:pt>
                <c:pt idx="15">
                  <c:v>7320.5297961824544</c:v>
                </c:pt>
                <c:pt idx="16">
                  <c:v>7328.3003921061081</c:v>
                </c:pt>
                <c:pt idx="17">
                  <c:v>7336.2263999482257</c:v>
                </c:pt>
                <c:pt idx="18">
                  <c:v>11344.31092794719</c:v>
                </c:pt>
                <c:pt idx="19">
                  <c:v>11352.557146506131</c:v>
                </c:pt>
                <c:pt idx="20">
                  <c:v>11360.96828943626</c:v>
                </c:pt>
                <c:pt idx="21">
                  <c:v>11369.547655224982</c:v>
                </c:pt>
                <c:pt idx="22">
                  <c:v>11378.298608329482</c:v>
                </c:pt>
                <c:pt idx="23">
                  <c:v>11326.597926740156</c:v>
                </c:pt>
                <c:pt idx="24">
                  <c:v>11334.489885274963</c:v>
                </c:pt>
                <c:pt idx="25">
                  <c:v>11342.539682980461</c:v>
                </c:pt>
                <c:pt idx="26">
                  <c:v>11350.750476640073</c:v>
                </c:pt>
              </c:numCache>
            </c:numRef>
          </c:val>
          <c:smooth val="0"/>
          <c:extLst>
            <c:ext xmlns:c16="http://schemas.microsoft.com/office/drawing/2014/chart" uri="{C3380CC4-5D6E-409C-BE32-E72D297353CC}">
              <c16:uniqueId val="{00000003-3E26-4C18-908E-909375DA673B}"/>
            </c:ext>
          </c:extLst>
        </c:ser>
        <c:dLbls>
          <c:showLegendKey val="0"/>
          <c:showVal val="0"/>
          <c:showCatName val="0"/>
          <c:showSerName val="0"/>
          <c:showPercent val="0"/>
          <c:showBubbleSize val="0"/>
        </c:dLbls>
        <c:smooth val="0"/>
        <c:axId val="544537176"/>
        <c:axId val="544534224"/>
      </c:lineChart>
      <c:catAx>
        <c:axId val="54453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534224"/>
        <c:crosses val="autoZero"/>
        <c:auto val="1"/>
        <c:lblAlgn val="ctr"/>
        <c:lblOffset val="100"/>
        <c:noMultiLvlLbl val="0"/>
      </c:catAx>
      <c:valAx>
        <c:axId val="544534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GB" sz="1100" b="1"/>
                  <a:t>£'000</a:t>
                </a:r>
                <a:r>
                  <a:rPr lang="en-GB" sz="1100" b="1" baseline="0"/>
                  <a:t> per year</a:t>
                </a:r>
                <a:endParaRPr lang="en-GB" sz="1100" b="1"/>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4537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0</xdr:colOff>
      <xdr:row>115</xdr:row>
      <xdr:rowOff>0</xdr:rowOff>
    </xdr:from>
    <xdr:to>
      <xdr:col>11</xdr:col>
      <xdr:colOff>581722</xdr:colOff>
      <xdr:row>147</xdr:row>
      <xdr:rowOff>99879</xdr:rowOff>
    </xdr:to>
    <xdr:graphicFrame macro="">
      <xdr:nvGraphicFramePr>
        <xdr:cNvPr id="2" name="Chart 1">
          <a:extLst>
            <a:ext uri="{FF2B5EF4-FFF2-40B4-BE49-F238E27FC236}">
              <a16:creationId xmlns:a16="http://schemas.microsoft.com/office/drawing/2014/main" id="{8D07D08E-9E8C-4EF3-9BA5-CE35AC6D6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115</xdr:row>
      <xdr:rowOff>0</xdr:rowOff>
    </xdr:from>
    <xdr:to>
      <xdr:col>11</xdr:col>
      <xdr:colOff>581722</xdr:colOff>
      <xdr:row>147</xdr:row>
      <xdr:rowOff>99879</xdr:rowOff>
    </xdr:to>
    <xdr:graphicFrame macro="">
      <xdr:nvGraphicFramePr>
        <xdr:cNvPr id="2" name="Chart 1">
          <a:extLst>
            <a:ext uri="{FF2B5EF4-FFF2-40B4-BE49-F238E27FC236}">
              <a16:creationId xmlns:a16="http://schemas.microsoft.com/office/drawing/2014/main" id="{CB142346-F64D-41A4-BCEA-AFC7AFDD9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WINDOWS\TEMP\BCK_UP\00depr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G11\AppData\Local\Microsoft\Windows\Temporary%20Internet%20Files\Content.Outlook\U39UCJ03\Copy%20of%20Annex%204%20State%20Aid%20Calculation%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eci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5 Step 1 Admin Details"/>
      <sheetName val="Annex 5 Step 2 GBER Selection"/>
      <sheetName val="Annex 5 Step 3 Summary"/>
      <sheetName val="Annex 5 GBER Info"/>
      <sheetName val="Lis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I514"/>
  <sheetViews>
    <sheetView topLeftCell="C1" zoomScale="70" zoomScaleNormal="70" workbookViewId="0">
      <selection activeCell="C4" sqref="C4:I4"/>
    </sheetView>
  </sheetViews>
  <sheetFormatPr defaultColWidth="8.85546875" defaultRowHeight="15" x14ac:dyDescent="0.25"/>
  <cols>
    <col min="1" max="1" width="2.85546875" style="107" customWidth="1"/>
    <col min="2" max="2" width="3.7109375" style="107" customWidth="1"/>
    <col min="3" max="3" width="65.85546875" style="107" bestFit="1" customWidth="1"/>
    <col min="4" max="4" width="31" style="107" bestFit="1" customWidth="1"/>
    <col min="5" max="5" width="1.85546875" style="107" customWidth="1"/>
    <col min="6" max="6" width="14.42578125" style="108" customWidth="1"/>
    <col min="7" max="7" width="2.42578125" style="107" customWidth="1"/>
    <col min="8" max="35" width="11.5703125" style="107" bestFit="1" customWidth="1"/>
    <col min="36" max="16384" width="8.85546875" style="107"/>
  </cols>
  <sheetData>
    <row r="1" spans="3:9" s="39" customFormat="1" ht="46.5" customHeight="1" x14ac:dyDescent="0.25">
      <c r="C1" s="156" t="s">
        <v>0</v>
      </c>
      <c r="D1" s="156"/>
      <c r="E1" s="156"/>
      <c r="F1" s="156"/>
      <c r="G1" s="156"/>
      <c r="H1" s="156"/>
      <c r="I1" s="156"/>
    </row>
    <row r="2" spans="3:9" s="39" customFormat="1" x14ac:dyDescent="0.25">
      <c r="C2" s="157"/>
      <c r="D2" s="157"/>
      <c r="E2" s="157"/>
      <c r="F2" s="157"/>
      <c r="G2" s="157"/>
      <c r="H2" s="157"/>
      <c r="I2" s="157"/>
    </row>
    <row r="3" spans="3:9" s="39" customFormat="1" ht="55.7" customHeight="1" x14ac:dyDescent="0.25">
      <c r="C3" s="153" t="s">
        <v>1</v>
      </c>
      <c r="D3" s="154"/>
      <c r="E3" s="154"/>
      <c r="F3" s="154"/>
      <c r="G3" s="154"/>
      <c r="H3" s="154"/>
      <c r="I3" s="155"/>
    </row>
    <row r="4" spans="3:9" s="39" customFormat="1" ht="136.5" customHeight="1" x14ac:dyDescent="0.25">
      <c r="C4" s="153" t="s">
        <v>2</v>
      </c>
      <c r="D4" s="154"/>
      <c r="E4" s="154"/>
      <c r="F4" s="154"/>
      <c r="G4" s="154"/>
      <c r="H4" s="154"/>
      <c r="I4" s="155"/>
    </row>
    <row r="5" spans="3:9" s="39" customFormat="1" ht="47.25" customHeight="1" x14ac:dyDescent="0.25">
      <c r="C5" s="153" t="s">
        <v>3</v>
      </c>
      <c r="D5" s="154"/>
      <c r="E5" s="154"/>
      <c r="F5" s="154"/>
      <c r="G5" s="154"/>
      <c r="H5" s="154"/>
      <c r="I5" s="155"/>
    </row>
    <row r="6" spans="3:9" s="39" customFormat="1" ht="47.25" customHeight="1" x14ac:dyDescent="0.25">
      <c r="C6" s="153" t="s">
        <v>4</v>
      </c>
      <c r="D6" s="154"/>
      <c r="E6" s="154"/>
      <c r="F6" s="154"/>
      <c r="G6" s="154"/>
      <c r="H6" s="154"/>
      <c r="I6" s="155"/>
    </row>
    <row r="7" spans="3:9" s="39" customFormat="1" ht="30" customHeight="1" x14ac:dyDescent="0.25">
      <c r="C7" s="153" t="s">
        <v>5</v>
      </c>
      <c r="D7" s="154"/>
      <c r="E7" s="154"/>
      <c r="F7" s="154"/>
      <c r="G7" s="154"/>
      <c r="H7" s="154"/>
      <c r="I7" s="155"/>
    </row>
    <row r="8" spans="3:9" s="39" customFormat="1" ht="18.75" x14ac:dyDescent="0.25">
      <c r="C8" s="40"/>
      <c r="D8" s="45"/>
      <c r="E8" s="45"/>
      <c r="F8" s="45"/>
      <c r="G8" s="45"/>
      <c r="H8" s="45"/>
      <c r="I8" s="45"/>
    </row>
    <row r="9" spans="3:9" s="39" customFormat="1" ht="18.75" x14ac:dyDescent="0.25">
      <c r="C9" s="40"/>
      <c r="D9" s="45"/>
      <c r="E9" s="45"/>
      <c r="F9" s="45"/>
      <c r="G9" s="45"/>
      <c r="H9" s="45"/>
      <c r="I9" s="45"/>
    </row>
    <row r="10" spans="3:9" s="39" customFormat="1" ht="37.700000000000003" customHeight="1" x14ac:dyDescent="0.25">
      <c r="C10" s="158" t="s">
        <v>6</v>
      </c>
      <c r="D10" s="159"/>
      <c r="E10" s="159"/>
      <c r="F10" s="159"/>
      <c r="G10" s="159"/>
      <c r="H10" s="159"/>
      <c r="I10" s="160"/>
    </row>
    <row r="11" spans="3:9" s="39" customFormat="1" ht="68.25" customHeight="1" x14ac:dyDescent="0.25">
      <c r="C11" s="138" t="s">
        <v>7</v>
      </c>
      <c r="D11" s="139"/>
      <c r="E11" s="139"/>
      <c r="F11" s="139"/>
      <c r="G11" s="139"/>
      <c r="H11" s="139"/>
      <c r="I11" s="140"/>
    </row>
    <row r="12" spans="3:9" s="39" customFormat="1" x14ac:dyDescent="0.25">
      <c r="C12" s="41"/>
      <c r="D12" s="45"/>
      <c r="E12" s="45"/>
      <c r="F12" s="45"/>
      <c r="G12" s="45"/>
      <c r="H12" s="45"/>
      <c r="I12" s="42"/>
    </row>
    <row r="13" spans="3:9" s="39" customFormat="1" ht="18.2" customHeight="1" x14ac:dyDescent="0.25">
      <c r="C13" s="158" t="s">
        <v>8</v>
      </c>
      <c r="D13" s="159"/>
      <c r="E13" s="159"/>
      <c r="F13" s="159"/>
      <c r="G13" s="159"/>
      <c r="H13" s="159"/>
      <c r="I13" s="160"/>
    </row>
    <row r="14" spans="3:9" s="39" customFormat="1" ht="38.25" customHeight="1" x14ac:dyDescent="0.25">
      <c r="C14" s="138" t="s">
        <v>9</v>
      </c>
      <c r="D14" s="139"/>
      <c r="E14" s="139"/>
      <c r="F14" s="139"/>
      <c r="G14" s="139"/>
      <c r="H14" s="139"/>
      <c r="I14" s="140"/>
    </row>
    <row r="15" spans="3:9" s="39" customFormat="1" x14ac:dyDescent="0.25">
      <c r="C15" s="44"/>
      <c r="D15" s="45"/>
      <c r="E15" s="45"/>
      <c r="F15" s="45"/>
      <c r="G15" s="45"/>
      <c r="H15" s="45"/>
      <c r="I15" s="42"/>
    </row>
    <row r="16" spans="3:9" s="39" customFormat="1" ht="18.75" x14ac:dyDescent="0.25">
      <c r="C16" s="109" t="s">
        <v>10</v>
      </c>
      <c r="D16" s="110"/>
      <c r="E16" s="110"/>
      <c r="F16" s="110"/>
      <c r="G16" s="110"/>
      <c r="H16" s="110"/>
      <c r="I16" s="111"/>
    </row>
    <row r="17" spans="3:9" s="39" customFormat="1" ht="136.5" customHeight="1" x14ac:dyDescent="0.25">
      <c r="C17" s="135" t="s">
        <v>11</v>
      </c>
      <c r="D17" s="136"/>
      <c r="E17" s="136"/>
      <c r="F17" s="136"/>
      <c r="G17" s="136"/>
      <c r="H17" s="136"/>
      <c r="I17" s="137"/>
    </row>
    <row r="18" spans="3:9" s="39" customFormat="1" ht="18.75" x14ac:dyDescent="0.25">
      <c r="C18" s="43"/>
      <c r="D18" s="45"/>
      <c r="E18" s="45"/>
      <c r="F18" s="45"/>
      <c r="G18" s="45"/>
      <c r="H18" s="45"/>
      <c r="I18" s="42"/>
    </row>
    <row r="19" spans="3:9" s="39" customFormat="1" ht="18.75" x14ac:dyDescent="0.25">
      <c r="C19" s="109" t="s">
        <v>12</v>
      </c>
      <c r="D19" s="110"/>
      <c r="E19" s="110"/>
      <c r="F19" s="110"/>
      <c r="G19" s="110"/>
      <c r="H19" s="110"/>
      <c r="I19" s="111"/>
    </row>
    <row r="20" spans="3:9" s="39" customFormat="1" ht="49.5" customHeight="1" x14ac:dyDescent="0.25">
      <c r="C20" s="138" t="s">
        <v>13</v>
      </c>
      <c r="D20" s="139"/>
      <c r="E20" s="139"/>
      <c r="F20" s="139"/>
      <c r="G20" s="139"/>
      <c r="H20" s="139"/>
      <c r="I20" s="140"/>
    </row>
    <row r="21" spans="3:9" s="39" customFormat="1" x14ac:dyDescent="0.25">
      <c r="C21" s="44"/>
      <c r="D21" s="45"/>
      <c r="E21" s="45"/>
      <c r="F21" s="45"/>
      <c r="G21" s="45"/>
      <c r="H21" s="45"/>
      <c r="I21" s="42"/>
    </row>
    <row r="22" spans="3:9" s="39" customFormat="1" ht="18.75" x14ac:dyDescent="0.25">
      <c r="C22" s="109" t="s">
        <v>14</v>
      </c>
      <c r="D22" s="110"/>
      <c r="E22" s="110"/>
      <c r="F22" s="110"/>
      <c r="G22" s="110"/>
      <c r="H22" s="110"/>
      <c r="I22" s="111"/>
    </row>
    <row r="23" spans="3:9" s="39" customFormat="1" ht="45.75" customHeight="1" x14ac:dyDescent="0.25">
      <c r="C23" s="138" t="s">
        <v>15</v>
      </c>
      <c r="D23" s="139"/>
      <c r="E23" s="139"/>
      <c r="F23" s="139"/>
      <c r="G23" s="139"/>
      <c r="H23" s="139"/>
      <c r="I23" s="140"/>
    </row>
    <row r="24" spans="3:9" s="39" customFormat="1" x14ac:dyDescent="0.25">
      <c r="C24" s="44"/>
      <c r="D24" s="45"/>
      <c r="E24" s="45"/>
      <c r="F24" s="45"/>
      <c r="G24" s="45"/>
      <c r="H24" s="45"/>
      <c r="I24" s="42"/>
    </row>
    <row r="25" spans="3:9" s="39" customFormat="1" ht="37.700000000000003" customHeight="1" x14ac:dyDescent="0.25">
      <c r="C25" s="141" t="s">
        <v>16</v>
      </c>
      <c r="D25" s="142"/>
      <c r="E25" s="142"/>
      <c r="F25" s="142"/>
      <c r="G25" s="142"/>
      <c r="H25" s="142"/>
      <c r="I25" s="143"/>
    </row>
    <row r="26" spans="3:9" s="39" customFormat="1" ht="27.6" customHeight="1" x14ac:dyDescent="0.25">
      <c r="C26" s="144" t="s">
        <v>17</v>
      </c>
      <c r="D26" s="145"/>
      <c r="E26" s="145"/>
      <c r="F26" s="145"/>
      <c r="G26" s="145"/>
      <c r="H26" s="145"/>
      <c r="I26" s="146"/>
    </row>
    <row r="27" spans="3:9" s="39" customFormat="1" ht="18.75" customHeight="1" x14ac:dyDescent="0.25">
      <c r="C27" s="44"/>
      <c r="D27" s="45"/>
      <c r="E27" s="45"/>
      <c r="F27" s="45"/>
      <c r="G27" s="45"/>
      <c r="H27" s="45"/>
      <c r="I27" s="42"/>
    </row>
    <row r="28" spans="3:9" s="39" customFormat="1" ht="48" customHeight="1" x14ac:dyDescent="0.25">
      <c r="C28" s="147" t="s">
        <v>18</v>
      </c>
      <c r="D28" s="148"/>
      <c r="E28" s="148"/>
      <c r="F28" s="148"/>
      <c r="G28" s="148"/>
      <c r="H28" s="148"/>
      <c r="I28" s="149"/>
    </row>
    <row r="29" spans="3:9" s="39" customFormat="1" ht="197.25" customHeight="1" x14ac:dyDescent="0.25">
      <c r="C29" s="150" t="s">
        <v>19</v>
      </c>
      <c r="D29" s="151"/>
      <c r="E29" s="151"/>
      <c r="F29" s="151"/>
      <c r="G29" s="151"/>
      <c r="H29" s="151"/>
      <c r="I29" s="152"/>
    </row>
    <row r="30" spans="3:9" s="39" customFormat="1" x14ac:dyDescent="0.25">
      <c r="C30" s="44"/>
      <c r="D30" s="45"/>
      <c r="E30" s="45"/>
      <c r="F30" s="45"/>
      <c r="G30" s="45"/>
      <c r="H30" s="45"/>
      <c r="I30" s="42"/>
    </row>
    <row r="31" spans="3:9" s="39" customFormat="1" ht="18.75" x14ac:dyDescent="0.25">
      <c r="C31" s="147" t="s">
        <v>20</v>
      </c>
      <c r="D31" s="148"/>
      <c r="E31" s="148"/>
      <c r="F31" s="148"/>
      <c r="G31" s="148"/>
      <c r="H31" s="148"/>
      <c r="I31" s="149"/>
    </row>
    <row r="32" spans="3:9" s="39" customFormat="1" ht="55.15" customHeight="1" x14ac:dyDescent="0.25">
      <c r="C32" s="132" t="s">
        <v>21</v>
      </c>
      <c r="D32" s="133"/>
      <c r="E32" s="133"/>
      <c r="F32" s="133"/>
      <c r="G32" s="133"/>
      <c r="H32" s="133"/>
      <c r="I32" s="134"/>
    </row>
    <row r="33" spans="4:6" s="39" customFormat="1" x14ac:dyDescent="0.25">
      <c r="F33" s="46"/>
    </row>
    <row r="34" spans="4:6" s="39" customFormat="1" x14ac:dyDescent="0.25">
      <c r="F34" s="46"/>
    </row>
    <row r="35" spans="4:6" s="39" customFormat="1" x14ac:dyDescent="0.25">
      <c r="F35" s="46"/>
    </row>
    <row r="36" spans="4:6" s="39" customFormat="1" x14ac:dyDescent="0.25">
      <c r="F36" s="46"/>
    </row>
    <row r="37" spans="4:6" s="39" customFormat="1" x14ac:dyDescent="0.25">
      <c r="F37" s="46"/>
    </row>
    <row r="38" spans="4:6" s="39" customFormat="1" x14ac:dyDescent="0.25">
      <c r="D38" s="106"/>
      <c r="F38" s="46"/>
    </row>
    <row r="39" spans="4:6" s="39" customFormat="1" x14ac:dyDescent="0.25">
      <c r="D39" s="106"/>
      <c r="F39" s="46"/>
    </row>
    <row r="40" spans="4:6" s="39" customFormat="1" x14ac:dyDescent="0.25">
      <c r="F40" s="46"/>
    </row>
    <row r="41" spans="4:6" s="39" customFormat="1" x14ac:dyDescent="0.25">
      <c r="D41" s="112"/>
      <c r="F41" s="46"/>
    </row>
    <row r="42" spans="4:6" s="39" customFormat="1" x14ac:dyDescent="0.25">
      <c r="D42" s="106"/>
      <c r="F42" s="46"/>
    </row>
    <row r="43" spans="4:6" s="39" customFormat="1" x14ac:dyDescent="0.25">
      <c r="F43" s="46"/>
    </row>
    <row r="44" spans="4:6" s="39" customFormat="1" x14ac:dyDescent="0.25">
      <c r="F44" s="46"/>
    </row>
    <row r="45" spans="4:6" s="39" customFormat="1" x14ac:dyDescent="0.25">
      <c r="F45" s="46"/>
    </row>
    <row r="46" spans="4:6" s="39" customFormat="1" x14ac:dyDescent="0.25">
      <c r="F46" s="46"/>
    </row>
    <row r="47" spans="4:6" s="39" customFormat="1" x14ac:dyDescent="0.25">
      <c r="F47" s="46"/>
    </row>
    <row r="48" spans="4:6" s="39" customFormat="1" x14ac:dyDescent="0.25">
      <c r="F48" s="46"/>
    </row>
    <row r="49" spans="6:6" s="39" customFormat="1" x14ac:dyDescent="0.25">
      <c r="F49" s="46"/>
    </row>
    <row r="50" spans="6:6" s="39" customFormat="1" x14ac:dyDescent="0.25">
      <c r="F50" s="46"/>
    </row>
    <row r="51" spans="6:6" s="39" customFormat="1" x14ac:dyDescent="0.25">
      <c r="F51" s="46"/>
    </row>
    <row r="52" spans="6:6" s="39" customFormat="1" x14ac:dyDescent="0.25">
      <c r="F52" s="46"/>
    </row>
    <row r="53" spans="6:6" s="39" customFormat="1" x14ac:dyDescent="0.25">
      <c r="F53" s="46"/>
    </row>
    <row r="54" spans="6:6" s="39" customFormat="1" x14ac:dyDescent="0.25">
      <c r="F54" s="46"/>
    </row>
    <row r="55" spans="6:6" s="39" customFormat="1" x14ac:dyDescent="0.25">
      <c r="F55" s="46"/>
    </row>
    <row r="56" spans="6:6" s="39" customFormat="1" x14ac:dyDescent="0.25">
      <c r="F56" s="46"/>
    </row>
    <row r="57" spans="6:6" s="39" customFormat="1" x14ac:dyDescent="0.25">
      <c r="F57" s="46"/>
    </row>
    <row r="58" spans="6:6" s="39" customFormat="1" x14ac:dyDescent="0.25">
      <c r="F58" s="46"/>
    </row>
    <row r="59" spans="6:6" s="39" customFormat="1" x14ac:dyDescent="0.25">
      <c r="F59" s="46"/>
    </row>
    <row r="60" spans="6:6" s="39" customFormat="1" x14ac:dyDescent="0.25">
      <c r="F60" s="46"/>
    </row>
    <row r="61" spans="6:6" s="39" customFormat="1" x14ac:dyDescent="0.25">
      <c r="F61" s="46"/>
    </row>
    <row r="62" spans="6:6" s="39" customFormat="1" x14ac:dyDescent="0.25">
      <c r="F62" s="46"/>
    </row>
    <row r="63" spans="6:6" s="39" customFormat="1" x14ac:dyDescent="0.25">
      <c r="F63" s="46"/>
    </row>
    <row r="64" spans="6:6" s="39" customFormat="1" x14ac:dyDescent="0.25">
      <c r="F64" s="46"/>
    </row>
    <row r="65" spans="6:6" s="39" customFormat="1" x14ac:dyDescent="0.25">
      <c r="F65" s="46"/>
    </row>
    <row r="66" spans="6:6" s="39" customFormat="1" x14ac:dyDescent="0.25">
      <c r="F66" s="46"/>
    </row>
    <row r="67" spans="6:6" s="39" customFormat="1" x14ac:dyDescent="0.25">
      <c r="F67" s="46"/>
    </row>
    <row r="68" spans="6:6" s="39" customFormat="1" x14ac:dyDescent="0.25">
      <c r="F68" s="46"/>
    </row>
    <row r="69" spans="6:6" s="39" customFormat="1" x14ac:dyDescent="0.25">
      <c r="F69" s="46"/>
    </row>
    <row r="70" spans="6:6" s="39" customFormat="1" x14ac:dyDescent="0.25">
      <c r="F70" s="46"/>
    </row>
    <row r="71" spans="6:6" s="39" customFormat="1" x14ac:dyDescent="0.25">
      <c r="F71" s="46"/>
    </row>
    <row r="72" spans="6:6" s="39" customFormat="1" x14ac:dyDescent="0.25">
      <c r="F72" s="46"/>
    </row>
    <row r="73" spans="6:6" s="39" customFormat="1" x14ac:dyDescent="0.25">
      <c r="F73" s="46"/>
    </row>
    <row r="74" spans="6:6" s="39" customFormat="1" x14ac:dyDescent="0.25">
      <c r="F74" s="46"/>
    </row>
    <row r="75" spans="6:6" s="39" customFormat="1" x14ac:dyDescent="0.25">
      <c r="F75" s="46"/>
    </row>
    <row r="76" spans="6:6" s="39" customFormat="1" x14ac:dyDescent="0.25">
      <c r="F76" s="46"/>
    </row>
    <row r="77" spans="6:6" s="39" customFormat="1" x14ac:dyDescent="0.25">
      <c r="F77" s="46"/>
    </row>
    <row r="78" spans="6:6" s="39" customFormat="1" x14ac:dyDescent="0.25">
      <c r="F78" s="46"/>
    </row>
    <row r="79" spans="6:6" s="39" customFormat="1" x14ac:dyDescent="0.25">
      <c r="F79" s="46"/>
    </row>
    <row r="80" spans="6:6" s="39" customFormat="1" x14ac:dyDescent="0.25">
      <c r="F80" s="46"/>
    </row>
    <row r="81" spans="6:6" s="39" customFormat="1" x14ac:dyDescent="0.25">
      <c r="F81" s="46"/>
    </row>
    <row r="82" spans="6:6" s="39" customFormat="1" x14ac:dyDescent="0.25">
      <c r="F82" s="46"/>
    </row>
    <row r="83" spans="6:6" s="39" customFormat="1" x14ac:dyDescent="0.25">
      <c r="F83" s="46"/>
    </row>
    <row r="84" spans="6:6" s="39" customFormat="1" x14ac:dyDescent="0.25">
      <c r="F84" s="46"/>
    </row>
    <row r="85" spans="6:6" s="39" customFormat="1" x14ac:dyDescent="0.25">
      <c r="F85" s="46"/>
    </row>
    <row r="86" spans="6:6" s="39" customFormat="1" x14ac:dyDescent="0.25">
      <c r="F86" s="46"/>
    </row>
    <row r="87" spans="6:6" s="39" customFormat="1" x14ac:dyDescent="0.25">
      <c r="F87" s="46"/>
    </row>
    <row r="88" spans="6:6" s="39" customFormat="1" x14ac:dyDescent="0.25">
      <c r="F88" s="46"/>
    </row>
    <row r="89" spans="6:6" s="39" customFormat="1" x14ac:dyDescent="0.25">
      <c r="F89" s="46"/>
    </row>
    <row r="90" spans="6:6" s="39" customFormat="1" x14ac:dyDescent="0.25">
      <c r="F90" s="46"/>
    </row>
    <row r="91" spans="6:6" s="39" customFormat="1" x14ac:dyDescent="0.25">
      <c r="F91" s="46"/>
    </row>
    <row r="92" spans="6:6" s="39" customFormat="1" x14ac:dyDescent="0.25">
      <c r="F92" s="46"/>
    </row>
    <row r="93" spans="6:6" s="39" customFormat="1" x14ac:dyDescent="0.25">
      <c r="F93" s="46"/>
    </row>
    <row r="94" spans="6:6" s="39" customFormat="1" x14ac:dyDescent="0.25">
      <c r="F94" s="46"/>
    </row>
    <row r="95" spans="6:6" s="39" customFormat="1" x14ac:dyDescent="0.25">
      <c r="F95" s="46"/>
    </row>
    <row r="96" spans="6:6" s="39" customFormat="1" x14ac:dyDescent="0.25">
      <c r="F96" s="46"/>
    </row>
    <row r="97" spans="6:6" s="39" customFormat="1" x14ac:dyDescent="0.25">
      <c r="F97" s="46"/>
    </row>
    <row r="98" spans="6:6" s="39" customFormat="1" x14ac:dyDescent="0.25">
      <c r="F98" s="46"/>
    </row>
    <row r="99" spans="6:6" s="39" customFormat="1" x14ac:dyDescent="0.25">
      <c r="F99" s="46"/>
    </row>
    <row r="100" spans="6:6" s="39" customFormat="1" x14ac:dyDescent="0.25">
      <c r="F100" s="46"/>
    </row>
    <row r="101" spans="6:6" s="39" customFormat="1" x14ac:dyDescent="0.25">
      <c r="F101" s="46"/>
    </row>
    <row r="102" spans="6:6" s="39" customFormat="1" x14ac:dyDescent="0.25">
      <c r="F102" s="46"/>
    </row>
    <row r="103" spans="6:6" s="39" customFormat="1" x14ac:dyDescent="0.25">
      <c r="F103" s="46"/>
    </row>
    <row r="104" spans="6:6" s="39" customFormat="1" x14ac:dyDescent="0.25">
      <c r="F104" s="46"/>
    </row>
    <row r="105" spans="6:6" s="39" customFormat="1" x14ac:dyDescent="0.25">
      <c r="F105" s="46"/>
    </row>
    <row r="106" spans="6:6" s="39" customFormat="1" x14ac:dyDescent="0.25">
      <c r="F106" s="46"/>
    </row>
    <row r="107" spans="6:6" s="39" customFormat="1" x14ac:dyDescent="0.25">
      <c r="F107" s="46"/>
    </row>
    <row r="108" spans="6:6" s="39" customFormat="1" x14ac:dyDescent="0.25">
      <c r="F108" s="46"/>
    </row>
    <row r="109" spans="6:6" s="39" customFormat="1" x14ac:dyDescent="0.25">
      <c r="F109" s="46"/>
    </row>
    <row r="110" spans="6:6" s="39" customFormat="1" x14ac:dyDescent="0.25">
      <c r="F110" s="46"/>
    </row>
    <row r="111" spans="6:6" s="39" customFormat="1" x14ac:dyDescent="0.25">
      <c r="F111" s="46"/>
    </row>
    <row r="112" spans="6:6" s="39" customFormat="1" x14ac:dyDescent="0.25">
      <c r="F112" s="46"/>
    </row>
    <row r="113" spans="6:6" s="39" customFormat="1" x14ac:dyDescent="0.25">
      <c r="F113" s="46"/>
    </row>
    <row r="114" spans="6:6" s="39" customFormat="1" x14ac:dyDescent="0.25">
      <c r="F114" s="46"/>
    </row>
    <row r="115" spans="6:6" s="39" customFormat="1" x14ac:dyDescent="0.25">
      <c r="F115" s="46"/>
    </row>
    <row r="116" spans="6:6" s="39" customFormat="1" x14ac:dyDescent="0.25">
      <c r="F116" s="46"/>
    </row>
    <row r="117" spans="6:6" s="39" customFormat="1" x14ac:dyDescent="0.25">
      <c r="F117" s="46"/>
    </row>
    <row r="118" spans="6:6" s="39" customFormat="1" x14ac:dyDescent="0.25">
      <c r="F118" s="46"/>
    </row>
    <row r="119" spans="6:6" s="39" customFormat="1" x14ac:dyDescent="0.25">
      <c r="F119" s="46"/>
    </row>
    <row r="120" spans="6:6" s="39" customFormat="1" x14ac:dyDescent="0.25">
      <c r="F120" s="46"/>
    </row>
    <row r="121" spans="6:6" s="39" customFormat="1" x14ac:dyDescent="0.25">
      <c r="F121" s="46"/>
    </row>
    <row r="122" spans="6:6" s="39" customFormat="1" x14ac:dyDescent="0.25">
      <c r="F122" s="46"/>
    </row>
    <row r="123" spans="6:6" s="39" customFormat="1" x14ac:dyDescent="0.25">
      <c r="F123" s="46"/>
    </row>
    <row r="124" spans="6:6" s="39" customFormat="1" x14ac:dyDescent="0.25">
      <c r="F124" s="46"/>
    </row>
    <row r="125" spans="6:6" s="39" customFormat="1" x14ac:dyDescent="0.25">
      <c r="F125" s="46"/>
    </row>
    <row r="126" spans="6:6" s="39" customFormat="1" x14ac:dyDescent="0.25">
      <c r="F126" s="46"/>
    </row>
    <row r="127" spans="6:6" s="39" customFormat="1" x14ac:dyDescent="0.25">
      <c r="F127" s="46"/>
    </row>
    <row r="128" spans="6:6" s="39" customFormat="1" x14ac:dyDescent="0.25">
      <c r="F128" s="46"/>
    </row>
    <row r="129" spans="6:6" s="39" customFormat="1" x14ac:dyDescent="0.25">
      <c r="F129" s="46"/>
    </row>
    <row r="130" spans="6:6" s="39" customFormat="1" x14ac:dyDescent="0.25">
      <c r="F130" s="46"/>
    </row>
    <row r="131" spans="6:6" s="39" customFormat="1" x14ac:dyDescent="0.25">
      <c r="F131" s="46"/>
    </row>
    <row r="132" spans="6:6" s="39" customFormat="1" x14ac:dyDescent="0.25">
      <c r="F132" s="46"/>
    </row>
    <row r="133" spans="6:6" s="39" customFormat="1" x14ac:dyDescent="0.25">
      <c r="F133" s="46"/>
    </row>
    <row r="134" spans="6:6" s="39" customFormat="1" x14ac:dyDescent="0.25">
      <c r="F134" s="46"/>
    </row>
    <row r="135" spans="6:6" s="39" customFormat="1" x14ac:dyDescent="0.25">
      <c r="F135" s="46"/>
    </row>
    <row r="136" spans="6:6" s="39" customFormat="1" x14ac:dyDescent="0.25">
      <c r="F136" s="46"/>
    </row>
    <row r="137" spans="6:6" s="39" customFormat="1" x14ac:dyDescent="0.25">
      <c r="F137" s="46"/>
    </row>
    <row r="138" spans="6:6" s="39" customFormat="1" x14ac:dyDescent="0.25">
      <c r="F138" s="46"/>
    </row>
    <row r="139" spans="6:6" s="39" customFormat="1" x14ac:dyDescent="0.25">
      <c r="F139" s="46"/>
    </row>
    <row r="140" spans="6:6" s="39" customFormat="1" x14ac:dyDescent="0.25">
      <c r="F140" s="46"/>
    </row>
    <row r="141" spans="6:6" s="39" customFormat="1" x14ac:dyDescent="0.25">
      <c r="F141" s="46"/>
    </row>
    <row r="142" spans="6:6" s="39" customFormat="1" x14ac:dyDescent="0.25">
      <c r="F142" s="46"/>
    </row>
    <row r="143" spans="6:6" s="39" customFormat="1" x14ac:dyDescent="0.25">
      <c r="F143" s="46"/>
    </row>
    <row r="144" spans="6:6" s="39" customFormat="1" x14ac:dyDescent="0.25">
      <c r="F144" s="46"/>
    </row>
    <row r="145" spans="6:6" s="39" customFormat="1" x14ac:dyDescent="0.25">
      <c r="F145" s="46"/>
    </row>
    <row r="146" spans="6:6" s="39" customFormat="1" x14ac:dyDescent="0.25">
      <c r="F146" s="46"/>
    </row>
    <row r="147" spans="6:6" s="39" customFormat="1" x14ac:dyDescent="0.25">
      <c r="F147" s="46"/>
    </row>
    <row r="148" spans="6:6" s="39" customFormat="1" x14ac:dyDescent="0.25">
      <c r="F148" s="46"/>
    </row>
    <row r="149" spans="6:6" s="39" customFormat="1" x14ac:dyDescent="0.25">
      <c r="F149" s="46"/>
    </row>
    <row r="150" spans="6:6" s="39" customFormat="1" x14ac:dyDescent="0.25">
      <c r="F150" s="46"/>
    </row>
    <row r="151" spans="6:6" s="39" customFormat="1" x14ac:dyDescent="0.25">
      <c r="F151" s="46"/>
    </row>
    <row r="152" spans="6:6" s="39" customFormat="1" x14ac:dyDescent="0.25">
      <c r="F152" s="46"/>
    </row>
    <row r="153" spans="6:6" s="39" customFormat="1" x14ac:dyDescent="0.25">
      <c r="F153" s="46"/>
    </row>
    <row r="154" spans="6:6" s="39" customFormat="1" x14ac:dyDescent="0.25">
      <c r="F154" s="46"/>
    </row>
    <row r="155" spans="6:6" s="39" customFormat="1" x14ac:dyDescent="0.25">
      <c r="F155" s="46"/>
    </row>
    <row r="156" spans="6:6" s="39" customFormat="1" x14ac:dyDescent="0.25">
      <c r="F156" s="46"/>
    </row>
    <row r="157" spans="6:6" s="39" customFormat="1" x14ac:dyDescent="0.25">
      <c r="F157" s="46"/>
    </row>
    <row r="158" spans="6:6" s="39" customFormat="1" x14ac:dyDescent="0.25">
      <c r="F158" s="46"/>
    </row>
    <row r="159" spans="6:6" s="39" customFormat="1" x14ac:dyDescent="0.25">
      <c r="F159" s="46"/>
    </row>
    <row r="160" spans="6:6" s="39" customFormat="1" x14ac:dyDescent="0.25">
      <c r="F160" s="46"/>
    </row>
    <row r="161" spans="6:6" s="39" customFormat="1" x14ac:dyDescent="0.25">
      <c r="F161" s="46"/>
    </row>
    <row r="162" spans="6:6" s="39" customFormat="1" x14ac:dyDescent="0.25">
      <c r="F162" s="46"/>
    </row>
    <row r="163" spans="6:6" s="39" customFormat="1" x14ac:dyDescent="0.25">
      <c r="F163" s="46"/>
    </row>
    <row r="164" spans="6:6" s="39" customFormat="1" x14ac:dyDescent="0.25">
      <c r="F164" s="46"/>
    </row>
    <row r="165" spans="6:6" s="39" customFormat="1" x14ac:dyDescent="0.25">
      <c r="F165" s="46"/>
    </row>
    <row r="166" spans="6:6" s="39" customFormat="1" x14ac:dyDescent="0.25">
      <c r="F166" s="46"/>
    </row>
    <row r="167" spans="6:6" s="39" customFormat="1" x14ac:dyDescent="0.25">
      <c r="F167" s="46"/>
    </row>
    <row r="168" spans="6:6" s="39" customFormat="1" x14ac:dyDescent="0.25">
      <c r="F168" s="46"/>
    </row>
    <row r="169" spans="6:6" s="39" customFormat="1" x14ac:dyDescent="0.25">
      <c r="F169" s="46"/>
    </row>
    <row r="170" spans="6:6" s="39" customFormat="1" x14ac:dyDescent="0.25">
      <c r="F170" s="46"/>
    </row>
    <row r="171" spans="6:6" s="39" customFormat="1" x14ac:dyDescent="0.25">
      <c r="F171" s="46"/>
    </row>
    <row r="172" spans="6:6" s="39" customFormat="1" x14ac:dyDescent="0.25">
      <c r="F172" s="46"/>
    </row>
    <row r="173" spans="6:6" s="39" customFormat="1" x14ac:dyDescent="0.25">
      <c r="F173" s="46"/>
    </row>
    <row r="174" spans="6:6" s="39" customFormat="1" x14ac:dyDescent="0.25">
      <c r="F174" s="46"/>
    </row>
    <row r="175" spans="6:6" s="39" customFormat="1" x14ac:dyDescent="0.25">
      <c r="F175" s="46"/>
    </row>
    <row r="176" spans="6:6" s="39" customFormat="1" x14ac:dyDescent="0.25">
      <c r="F176" s="46"/>
    </row>
    <row r="177" spans="6:6" s="39" customFormat="1" x14ac:dyDescent="0.25">
      <c r="F177" s="46"/>
    </row>
    <row r="178" spans="6:6" s="39" customFormat="1" x14ac:dyDescent="0.25">
      <c r="F178" s="46"/>
    </row>
    <row r="179" spans="6:6" s="39" customFormat="1" x14ac:dyDescent="0.25">
      <c r="F179" s="46"/>
    </row>
    <row r="180" spans="6:6" s="39" customFormat="1" x14ac:dyDescent="0.25">
      <c r="F180" s="46"/>
    </row>
    <row r="181" spans="6:6" s="39" customFormat="1" x14ac:dyDescent="0.25">
      <c r="F181" s="46"/>
    </row>
    <row r="182" spans="6:6" s="39" customFormat="1" x14ac:dyDescent="0.25">
      <c r="F182" s="46"/>
    </row>
    <row r="183" spans="6:6" s="39" customFormat="1" x14ac:dyDescent="0.25">
      <c r="F183" s="46"/>
    </row>
    <row r="184" spans="6:6" s="39" customFormat="1" x14ac:dyDescent="0.25">
      <c r="F184" s="46"/>
    </row>
    <row r="185" spans="6:6" s="39" customFormat="1" x14ac:dyDescent="0.25">
      <c r="F185" s="46"/>
    </row>
    <row r="186" spans="6:6" s="39" customFormat="1" x14ac:dyDescent="0.25">
      <c r="F186" s="46"/>
    </row>
    <row r="187" spans="6:6" s="39" customFormat="1" x14ac:dyDescent="0.25">
      <c r="F187" s="46"/>
    </row>
    <row r="188" spans="6:6" s="39" customFormat="1" x14ac:dyDescent="0.25">
      <c r="F188" s="46"/>
    </row>
    <row r="189" spans="6:6" s="39" customFormat="1" x14ac:dyDescent="0.25">
      <c r="F189" s="46"/>
    </row>
    <row r="190" spans="6:6" s="39" customFormat="1" x14ac:dyDescent="0.25">
      <c r="F190" s="46"/>
    </row>
    <row r="191" spans="6:6" s="39" customFormat="1" x14ac:dyDescent="0.25">
      <c r="F191" s="46"/>
    </row>
    <row r="192" spans="6:6" s="39" customFormat="1" x14ac:dyDescent="0.25">
      <c r="F192" s="46"/>
    </row>
    <row r="193" spans="6:6" s="39" customFormat="1" x14ac:dyDescent="0.25">
      <c r="F193" s="46"/>
    </row>
    <row r="194" spans="6:6" s="39" customFormat="1" x14ac:dyDescent="0.25">
      <c r="F194" s="46"/>
    </row>
    <row r="195" spans="6:6" s="39" customFormat="1" x14ac:dyDescent="0.25">
      <c r="F195" s="46"/>
    </row>
    <row r="196" spans="6:6" s="39" customFormat="1" x14ac:dyDescent="0.25">
      <c r="F196" s="46"/>
    </row>
    <row r="197" spans="6:6" s="39" customFormat="1" x14ac:dyDescent="0.25">
      <c r="F197" s="46"/>
    </row>
    <row r="198" spans="6:6" s="39" customFormat="1" x14ac:dyDescent="0.25">
      <c r="F198" s="46"/>
    </row>
    <row r="199" spans="6:6" s="39" customFormat="1" x14ac:dyDescent="0.25">
      <c r="F199" s="46"/>
    </row>
    <row r="200" spans="6:6" s="39" customFormat="1" x14ac:dyDescent="0.25">
      <c r="F200" s="46"/>
    </row>
    <row r="201" spans="6:6" s="39" customFormat="1" x14ac:dyDescent="0.25">
      <c r="F201" s="46"/>
    </row>
    <row r="202" spans="6:6" s="39" customFormat="1" x14ac:dyDescent="0.25">
      <c r="F202" s="46"/>
    </row>
    <row r="203" spans="6:6" s="39" customFormat="1" x14ac:dyDescent="0.25">
      <c r="F203" s="46"/>
    </row>
    <row r="204" spans="6:6" s="39" customFormat="1" x14ac:dyDescent="0.25">
      <c r="F204" s="46"/>
    </row>
    <row r="205" spans="6:6" s="39" customFormat="1" x14ac:dyDescent="0.25">
      <c r="F205" s="46"/>
    </row>
    <row r="206" spans="6:6" s="39" customFormat="1" x14ac:dyDescent="0.25">
      <c r="F206" s="46"/>
    </row>
    <row r="207" spans="6:6" s="39" customFormat="1" x14ac:dyDescent="0.25">
      <c r="F207" s="46"/>
    </row>
    <row r="208" spans="6:6" s="39" customFormat="1" x14ac:dyDescent="0.25">
      <c r="F208" s="46"/>
    </row>
    <row r="209" spans="6:6" s="39" customFormat="1" x14ac:dyDescent="0.25">
      <c r="F209" s="46"/>
    </row>
    <row r="210" spans="6:6" s="39" customFormat="1" x14ac:dyDescent="0.25">
      <c r="F210" s="46"/>
    </row>
    <row r="211" spans="6:6" s="39" customFormat="1" x14ac:dyDescent="0.25">
      <c r="F211" s="46"/>
    </row>
    <row r="212" spans="6:6" s="39" customFormat="1" x14ac:dyDescent="0.25">
      <c r="F212" s="46"/>
    </row>
    <row r="213" spans="6:6" s="39" customFormat="1" x14ac:dyDescent="0.25">
      <c r="F213" s="46"/>
    </row>
    <row r="214" spans="6:6" s="39" customFormat="1" x14ac:dyDescent="0.25">
      <c r="F214" s="46"/>
    </row>
    <row r="215" spans="6:6" s="39" customFormat="1" x14ac:dyDescent="0.25">
      <c r="F215" s="46"/>
    </row>
    <row r="216" spans="6:6" s="39" customFormat="1" x14ac:dyDescent="0.25">
      <c r="F216" s="46"/>
    </row>
    <row r="217" spans="6:6" s="39" customFormat="1" x14ac:dyDescent="0.25">
      <c r="F217" s="46"/>
    </row>
    <row r="218" spans="6:6" s="39" customFormat="1" x14ac:dyDescent="0.25">
      <c r="F218" s="46"/>
    </row>
    <row r="219" spans="6:6" s="39" customFormat="1" x14ac:dyDescent="0.25">
      <c r="F219" s="46"/>
    </row>
    <row r="220" spans="6:6" s="39" customFormat="1" x14ac:dyDescent="0.25">
      <c r="F220" s="46"/>
    </row>
    <row r="221" spans="6:6" s="39" customFormat="1" x14ac:dyDescent="0.25">
      <c r="F221" s="46"/>
    </row>
    <row r="222" spans="6:6" s="39" customFormat="1" x14ac:dyDescent="0.25">
      <c r="F222" s="46"/>
    </row>
    <row r="223" spans="6:6" s="39" customFormat="1" x14ac:dyDescent="0.25">
      <c r="F223" s="46"/>
    </row>
    <row r="224" spans="6:6" s="39" customFormat="1" x14ac:dyDescent="0.25">
      <c r="F224" s="46"/>
    </row>
    <row r="225" spans="6:6" s="39" customFormat="1" x14ac:dyDescent="0.25">
      <c r="F225" s="46"/>
    </row>
    <row r="226" spans="6:6" s="39" customFormat="1" x14ac:dyDescent="0.25">
      <c r="F226" s="46"/>
    </row>
    <row r="227" spans="6:6" s="39" customFormat="1" x14ac:dyDescent="0.25">
      <c r="F227" s="46"/>
    </row>
    <row r="228" spans="6:6" s="39" customFormat="1" x14ac:dyDescent="0.25">
      <c r="F228" s="46"/>
    </row>
    <row r="229" spans="6:6" s="39" customFormat="1" x14ac:dyDescent="0.25">
      <c r="F229" s="46"/>
    </row>
    <row r="230" spans="6:6" s="39" customFormat="1" x14ac:dyDescent="0.25">
      <c r="F230" s="46"/>
    </row>
    <row r="231" spans="6:6" s="39" customFormat="1" x14ac:dyDescent="0.25">
      <c r="F231" s="46"/>
    </row>
    <row r="232" spans="6:6" s="39" customFormat="1" x14ac:dyDescent="0.25">
      <c r="F232" s="46"/>
    </row>
    <row r="233" spans="6:6" s="39" customFormat="1" x14ac:dyDescent="0.25">
      <c r="F233" s="46"/>
    </row>
    <row r="234" spans="6:6" s="39" customFormat="1" x14ac:dyDescent="0.25">
      <c r="F234" s="46"/>
    </row>
    <row r="235" spans="6:6" s="39" customFormat="1" x14ac:dyDescent="0.25">
      <c r="F235" s="46"/>
    </row>
    <row r="236" spans="6:6" s="39" customFormat="1" x14ac:dyDescent="0.25">
      <c r="F236" s="46"/>
    </row>
    <row r="237" spans="6:6" s="39" customFormat="1" x14ac:dyDescent="0.25">
      <c r="F237" s="46"/>
    </row>
    <row r="238" spans="6:6" s="39" customFormat="1" x14ac:dyDescent="0.25">
      <c r="F238" s="46"/>
    </row>
    <row r="239" spans="6:6" s="39" customFormat="1" x14ac:dyDescent="0.25">
      <c r="F239" s="46"/>
    </row>
    <row r="240" spans="6:6" s="39" customFormat="1" x14ac:dyDescent="0.25">
      <c r="F240" s="46"/>
    </row>
    <row r="241" spans="6:6" s="39" customFormat="1" x14ac:dyDescent="0.25">
      <c r="F241" s="46"/>
    </row>
    <row r="242" spans="6:6" s="39" customFormat="1" x14ac:dyDescent="0.25">
      <c r="F242" s="46"/>
    </row>
    <row r="243" spans="6:6" s="39" customFormat="1" x14ac:dyDescent="0.25">
      <c r="F243" s="46"/>
    </row>
    <row r="244" spans="6:6" s="39" customFormat="1" x14ac:dyDescent="0.25">
      <c r="F244" s="46"/>
    </row>
    <row r="245" spans="6:6" s="39" customFormat="1" x14ac:dyDescent="0.25">
      <c r="F245" s="46"/>
    </row>
    <row r="246" spans="6:6" s="39" customFormat="1" x14ac:dyDescent="0.25">
      <c r="F246" s="46"/>
    </row>
    <row r="247" spans="6:6" s="39" customFormat="1" x14ac:dyDescent="0.25">
      <c r="F247" s="46"/>
    </row>
    <row r="248" spans="6:6" s="39" customFormat="1" x14ac:dyDescent="0.25">
      <c r="F248" s="46"/>
    </row>
    <row r="249" spans="6:6" s="39" customFormat="1" x14ac:dyDescent="0.25">
      <c r="F249" s="46"/>
    </row>
    <row r="250" spans="6:6" s="39" customFormat="1" x14ac:dyDescent="0.25">
      <c r="F250" s="46"/>
    </row>
    <row r="251" spans="6:6" s="39" customFormat="1" x14ac:dyDescent="0.25">
      <c r="F251" s="46"/>
    </row>
    <row r="252" spans="6:6" s="39" customFormat="1" x14ac:dyDescent="0.25">
      <c r="F252" s="46"/>
    </row>
    <row r="253" spans="6:6" s="39" customFormat="1" x14ac:dyDescent="0.25">
      <c r="F253" s="46"/>
    </row>
    <row r="254" spans="6:6" s="39" customFormat="1" x14ac:dyDescent="0.25">
      <c r="F254" s="46"/>
    </row>
    <row r="255" spans="6:6" s="39" customFormat="1" x14ac:dyDescent="0.25">
      <c r="F255" s="46"/>
    </row>
    <row r="256" spans="6:6" s="39" customFormat="1" x14ac:dyDescent="0.25">
      <c r="F256" s="46"/>
    </row>
    <row r="257" spans="6:6" s="39" customFormat="1" x14ac:dyDescent="0.25">
      <c r="F257" s="46"/>
    </row>
    <row r="258" spans="6:6" s="39" customFormat="1" x14ac:dyDescent="0.25">
      <c r="F258" s="46"/>
    </row>
    <row r="259" spans="6:6" s="39" customFormat="1" x14ac:dyDescent="0.25">
      <c r="F259" s="46"/>
    </row>
    <row r="260" spans="6:6" s="39" customFormat="1" x14ac:dyDescent="0.25">
      <c r="F260" s="46"/>
    </row>
    <row r="261" spans="6:6" s="39" customFormat="1" x14ac:dyDescent="0.25">
      <c r="F261" s="46"/>
    </row>
    <row r="262" spans="6:6" s="39" customFormat="1" x14ac:dyDescent="0.25">
      <c r="F262" s="46"/>
    </row>
    <row r="263" spans="6:6" s="39" customFormat="1" x14ac:dyDescent="0.25">
      <c r="F263" s="46"/>
    </row>
    <row r="264" spans="6:6" s="39" customFormat="1" x14ac:dyDescent="0.25">
      <c r="F264" s="46"/>
    </row>
    <row r="265" spans="6:6" s="39" customFormat="1" x14ac:dyDescent="0.25">
      <c r="F265" s="46"/>
    </row>
    <row r="266" spans="6:6" s="39" customFormat="1" x14ac:dyDescent="0.25">
      <c r="F266" s="46"/>
    </row>
    <row r="267" spans="6:6" s="39" customFormat="1" x14ac:dyDescent="0.25">
      <c r="F267" s="46"/>
    </row>
    <row r="268" spans="6:6" s="39" customFormat="1" x14ac:dyDescent="0.25">
      <c r="F268" s="46"/>
    </row>
    <row r="269" spans="6:6" s="39" customFormat="1" x14ac:dyDescent="0.25">
      <c r="F269" s="46"/>
    </row>
    <row r="270" spans="6:6" s="39" customFormat="1" x14ac:dyDescent="0.25">
      <c r="F270" s="46"/>
    </row>
    <row r="271" spans="6:6" s="39" customFormat="1" x14ac:dyDescent="0.25">
      <c r="F271" s="46"/>
    </row>
    <row r="272" spans="6:6" s="39" customFormat="1" x14ac:dyDescent="0.25">
      <c r="F272" s="46"/>
    </row>
    <row r="273" spans="6:6" s="39" customFormat="1" x14ac:dyDescent="0.25">
      <c r="F273" s="46"/>
    </row>
    <row r="274" spans="6:6" s="39" customFormat="1" x14ac:dyDescent="0.25">
      <c r="F274" s="46"/>
    </row>
    <row r="275" spans="6:6" s="39" customFormat="1" x14ac:dyDescent="0.25">
      <c r="F275" s="46"/>
    </row>
    <row r="276" spans="6:6" s="39" customFormat="1" x14ac:dyDescent="0.25">
      <c r="F276" s="46"/>
    </row>
    <row r="277" spans="6:6" s="39" customFormat="1" x14ac:dyDescent="0.25">
      <c r="F277" s="46"/>
    </row>
    <row r="278" spans="6:6" s="39" customFormat="1" x14ac:dyDescent="0.25">
      <c r="F278" s="46"/>
    </row>
    <row r="279" spans="6:6" s="39" customFormat="1" x14ac:dyDescent="0.25">
      <c r="F279" s="46"/>
    </row>
    <row r="280" spans="6:6" s="39" customFormat="1" x14ac:dyDescent="0.25">
      <c r="F280" s="46"/>
    </row>
    <row r="281" spans="6:6" s="39" customFormat="1" x14ac:dyDescent="0.25">
      <c r="F281" s="46"/>
    </row>
    <row r="282" spans="6:6" s="39" customFormat="1" x14ac:dyDescent="0.25">
      <c r="F282" s="46"/>
    </row>
    <row r="283" spans="6:6" s="39" customFormat="1" x14ac:dyDescent="0.25">
      <c r="F283" s="46"/>
    </row>
    <row r="284" spans="6:6" s="39" customFormat="1" x14ac:dyDescent="0.25">
      <c r="F284" s="46"/>
    </row>
    <row r="285" spans="6:6" s="39" customFormat="1" x14ac:dyDescent="0.25">
      <c r="F285" s="46"/>
    </row>
    <row r="286" spans="6:6" s="39" customFormat="1" x14ac:dyDescent="0.25">
      <c r="F286" s="46"/>
    </row>
    <row r="287" spans="6:6" s="39" customFormat="1" x14ac:dyDescent="0.25">
      <c r="F287" s="46"/>
    </row>
    <row r="288" spans="6:6" s="39" customFormat="1" x14ac:dyDescent="0.25">
      <c r="F288" s="46"/>
    </row>
    <row r="289" spans="6:6" s="39" customFormat="1" x14ac:dyDescent="0.25">
      <c r="F289" s="46"/>
    </row>
    <row r="290" spans="6:6" s="39" customFormat="1" x14ac:dyDescent="0.25">
      <c r="F290" s="46"/>
    </row>
    <row r="291" spans="6:6" s="39" customFormat="1" x14ac:dyDescent="0.25">
      <c r="F291" s="46"/>
    </row>
    <row r="292" spans="6:6" s="39" customFormat="1" x14ac:dyDescent="0.25">
      <c r="F292" s="46"/>
    </row>
    <row r="293" spans="6:6" s="39" customFormat="1" x14ac:dyDescent="0.25">
      <c r="F293" s="46"/>
    </row>
    <row r="294" spans="6:6" s="39" customFormat="1" x14ac:dyDescent="0.25">
      <c r="F294" s="46"/>
    </row>
    <row r="295" spans="6:6" s="39" customFormat="1" x14ac:dyDescent="0.25">
      <c r="F295" s="46"/>
    </row>
    <row r="296" spans="6:6" s="39" customFormat="1" x14ac:dyDescent="0.25">
      <c r="F296" s="46"/>
    </row>
    <row r="297" spans="6:6" s="39" customFormat="1" x14ac:dyDescent="0.25">
      <c r="F297" s="46"/>
    </row>
    <row r="298" spans="6:6" s="39" customFormat="1" x14ac:dyDescent="0.25">
      <c r="F298" s="46"/>
    </row>
    <row r="299" spans="6:6" s="39" customFormat="1" x14ac:dyDescent="0.25">
      <c r="F299" s="46"/>
    </row>
    <row r="300" spans="6:6" s="39" customFormat="1" x14ac:dyDescent="0.25">
      <c r="F300" s="46"/>
    </row>
    <row r="301" spans="6:6" s="39" customFormat="1" x14ac:dyDescent="0.25">
      <c r="F301" s="46"/>
    </row>
    <row r="302" spans="6:6" s="39" customFormat="1" x14ac:dyDescent="0.25">
      <c r="F302" s="46"/>
    </row>
    <row r="303" spans="6:6" s="39" customFormat="1" x14ac:dyDescent="0.25">
      <c r="F303" s="46"/>
    </row>
    <row r="304" spans="6:6" s="39" customFormat="1" x14ac:dyDescent="0.25">
      <c r="F304" s="46"/>
    </row>
    <row r="305" spans="6:6" s="39" customFormat="1" x14ac:dyDescent="0.25">
      <c r="F305" s="46"/>
    </row>
    <row r="306" spans="6:6" s="39" customFormat="1" x14ac:dyDescent="0.25">
      <c r="F306" s="46"/>
    </row>
    <row r="307" spans="6:6" s="39" customFormat="1" x14ac:dyDescent="0.25">
      <c r="F307" s="46"/>
    </row>
    <row r="308" spans="6:6" s="39" customFormat="1" x14ac:dyDescent="0.25">
      <c r="F308" s="46"/>
    </row>
    <row r="309" spans="6:6" s="39" customFormat="1" x14ac:dyDescent="0.25">
      <c r="F309" s="46"/>
    </row>
    <row r="310" spans="6:6" s="39" customFormat="1" x14ac:dyDescent="0.25">
      <c r="F310" s="46"/>
    </row>
    <row r="311" spans="6:6" s="39" customFormat="1" x14ac:dyDescent="0.25">
      <c r="F311" s="46"/>
    </row>
    <row r="312" spans="6:6" s="39" customFormat="1" x14ac:dyDescent="0.25">
      <c r="F312" s="46"/>
    </row>
    <row r="313" spans="6:6" s="39" customFormat="1" x14ac:dyDescent="0.25">
      <c r="F313" s="46"/>
    </row>
    <row r="314" spans="6:6" s="39" customFormat="1" x14ac:dyDescent="0.25">
      <c r="F314" s="46"/>
    </row>
    <row r="315" spans="6:6" s="39" customFormat="1" x14ac:dyDescent="0.25">
      <c r="F315" s="46"/>
    </row>
    <row r="316" spans="6:6" s="39" customFormat="1" x14ac:dyDescent="0.25">
      <c r="F316" s="46"/>
    </row>
    <row r="317" spans="6:6" s="39" customFormat="1" x14ac:dyDescent="0.25">
      <c r="F317" s="46"/>
    </row>
    <row r="318" spans="6:6" s="39" customFormat="1" x14ac:dyDescent="0.25">
      <c r="F318" s="46"/>
    </row>
    <row r="319" spans="6:6" s="39" customFormat="1" x14ac:dyDescent="0.25">
      <c r="F319" s="46"/>
    </row>
    <row r="320" spans="6:6" s="39" customFormat="1" x14ac:dyDescent="0.25">
      <c r="F320" s="46"/>
    </row>
    <row r="321" spans="6:6" s="39" customFormat="1" x14ac:dyDescent="0.25">
      <c r="F321" s="46"/>
    </row>
    <row r="322" spans="6:6" s="39" customFormat="1" x14ac:dyDescent="0.25">
      <c r="F322" s="46"/>
    </row>
    <row r="323" spans="6:6" s="39" customFormat="1" x14ac:dyDescent="0.25">
      <c r="F323" s="46"/>
    </row>
    <row r="324" spans="6:6" s="39" customFormat="1" x14ac:dyDescent="0.25">
      <c r="F324" s="46"/>
    </row>
    <row r="325" spans="6:6" s="39" customFormat="1" x14ac:dyDescent="0.25">
      <c r="F325" s="46"/>
    </row>
    <row r="326" spans="6:6" s="39" customFormat="1" x14ac:dyDescent="0.25">
      <c r="F326" s="46"/>
    </row>
    <row r="327" spans="6:6" s="39" customFormat="1" x14ac:dyDescent="0.25">
      <c r="F327" s="46"/>
    </row>
    <row r="328" spans="6:6" s="39" customFormat="1" x14ac:dyDescent="0.25">
      <c r="F328" s="46"/>
    </row>
    <row r="329" spans="6:6" s="39" customFormat="1" x14ac:dyDescent="0.25">
      <c r="F329" s="46"/>
    </row>
    <row r="330" spans="6:6" s="39" customFormat="1" x14ac:dyDescent="0.25">
      <c r="F330" s="46"/>
    </row>
    <row r="331" spans="6:6" s="39" customFormat="1" x14ac:dyDescent="0.25">
      <c r="F331" s="46"/>
    </row>
    <row r="332" spans="6:6" s="39" customFormat="1" x14ac:dyDescent="0.25">
      <c r="F332" s="46"/>
    </row>
    <row r="333" spans="6:6" s="39" customFormat="1" x14ac:dyDescent="0.25">
      <c r="F333" s="46"/>
    </row>
    <row r="334" spans="6:6" s="39" customFormat="1" x14ac:dyDescent="0.25">
      <c r="F334" s="46"/>
    </row>
    <row r="335" spans="6:6" s="39" customFormat="1" x14ac:dyDescent="0.25">
      <c r="F335" s="46"/>
    </row>
    <row r="336" spans="6:6" s="39" customFormat="1" x14ac:dyDescent="0.25">
      <c r="F336" s="46"/>
    </row>
    <row r="337" spans="6:6" s="39" customFormat="1" x14ac:dyDescent="0.25">
      <c r="F337" s="46"/>
    </row>
    <row r="338" spans="6:6" s="39" customFormat="1" x14ac:dyDescent="0.25">
      <c r="F338" s="46"/>
    </row>
    <row r="339" spans="6:6" s="39" customFormat="1" x14ac:dyDescent="0.25">
      <c r="F339" s="46"/>
    </row>
    <row r="340" spans="6:6" s="39" customFormat="1" x14ac:dyDescent="0.25">
      <c r="F340" s="46"/>
    </row>
    <row r="341" spans="6:6" s="39" customFormat="1" x14ac:dyDescent="0.25">
      <c r="F341" s="46"/>
    </row>
    <row r="342" spans="6:6" s="39" customFormat="1" x14ac:dyDescent="0.25">
      <c r="F342" s="46"/>
    </row>
    <row r="343" spans="6:6" s="39" customFormat="1" x14ac:dyDescent="0.25">
      <c r="F343" s="46"/>
    </row>
    <row r="344" spans="6:6" s="39" customFormat="1" x14ac:dyDescent="0.25">
      <c r="F344" s="46"/>
    </row>
    <row r="345" spans="6:6" s="39" customFormat="1" x14ac:dyDescent="0.25">
      <c r="F345" s="46"/>
    </row>
    <row r="346" spans="6:6" s="39" customFormat="1" x14ac:dyDescent="0.25">
      <c r="F346" s="46"/>
    </row>
    <row r="347" spans="6:6" s="39" customFormat="1" x14ac:dyDescent="0.25">
      <c r="F347" s="46"/>
    </row>
    <row r="348" spans="6:6" s="39" customFormat="1" x14ac:dyDescent="0.25">
      <c r="F348" s="46"/>
    </row>
    <row r="349" spans="6:6" s="39" customFormat="1" x14ac:dyDescent="0.25">
      <c r="F349" s="46"/>
    </row>
    <row r="350" spans="6:6" s="39" customFormat="1" x14ac:dyDescent="0.25">
      <c r="F350" s="46"/>
    </row>
    <row r="351" spans="6:6" s="39" customFormat="1" x14ac:dyDescent="0.25">
      <c r="F351" s="46"/>
    </row>
    <row r="352" spans="6:6" s="39" customFormat="1" x14ac:dyDescent="0.25">
      <c r="F352" s="46"/>
    </row>
    <row r="353" spans="6:6" s="39" customFormat="1" x14ac:dyDescent="0.25">
      <c r="F353" s="46"/>
    </row>
    <row r="354" spans="6:6" s="39" customFormat="1" x14ac:dyDescent="0.25">
      <c r="F354" s="46"/>
    </row>
    <row r="355" spans="6:6" s="39" customFormat="1" x14ac:dyDescent="0.25">
      <c r="F355" s="46"/>
    </row>
    <row r="356" spans="6:6" s="39" customFormat="1" x14ac:dyDescent="0.25">
      <c r="F356" s="46"/>
    </row>
    <row r="357" spans="6:6" s="39" customFormat="1" x14ac:dyDescent="0.25">
      <c r="F357" s="46"/>
    </row>
    <row r="358" spans="6:6" s="39" customFormat="1" x14ac:dyDescent="0.25">
      <c r="F358" s="46"/>
    </row>
    <row r="359" spans="6:6" s="39" customFormat="1" x14ac:dyDescent="0.25">
      <c r="F359" s="46"/>
    </row>
    <row r="360" spans="6:6" s="39" customFormat="1" x14ac:dyDescent="0.25">
      <c r="F360" s="46"/>
    </row>
    <row r="361" spans="6:6" s="39" customFormat="1" x14ac:dyDescent="0.25">
      <c r="F361" s="46"/>
    </row>
    <row r="362" spans="6:6" s="39" customFormat="1" x14ac:dyDescent="0.25">
      <c r="F362" s="46"/>
    </row>
    <row r="363" spans="6:6" s="39" customFormat="1" x14ac:dyDescent="0.25">
      <c r="F363" s="46"/>
    </row>
    <row r="364" spans="6:6" s="39" customFormat="1" x14ac:dyDescent="0.25">
      <c r="F364" s="46"/>
    </row>
    <row r="365" spans="6:6" s="39" customFormat="1" x14ac:dyDescent="0.25">
      <c r="F365" s="46"/>
    </row>
    <row r="366" spans="6:6" s="39" customFormat="1" x14ac:dyDescent="0.25">
      <c r="F366" s="46"/>
    </row>
    <row r="367" spans="6:6" s="39" customFormat="1" x14ac:dyDescent="0.25">
      <c r="F367" s="46"/>
    </row>
    <row r="368" spans="6:6" s="39" customFormat="1" x14ac:dyDescent="0.25">
      <c r="F368" s="46"/>
    </row>
    <row r="369" spans="6:6" s="39" customFormat="1" x14ac:dyDescent="0.25">
      <c r="F369" s="46"/>
    </row>
    <row r="370" spans="6:6" s="39" customFormat="1" x14ac:dyDescent="0.25">
      <c r="F370" s="46"/>
    </row>
    <row r="371" spans="6:6" s="39" customFormat="1" x14ac:dyDescent="0.25">
      <c r="F371" s="46"/>
    </row>
    <row r="372" spans="6:6" s="39" customFormat="1" x14ac:dyDescent="0.25">
      <c r="F372" s="46"/>
    </row>
    <row r="373" spans="6:6" s="39" customFormat="1" x14ac:dyDescent="0.25">
      <c r="F373" s="46"/>
    </row>
    <row r="374" spans="6:6" s="39" customFormat="1" x14ac:dyDescent="0.25">
      <c r="F374" s="46"/>
    </row>
    <row r="375" spans="6:6" s="39" customFormat="1" x14ac:dyDescent="0.25">
      <c r="F375" s="46"/>
    </row>
    <row r="376" spans="6:6" s="39" customFormat="1" x14ac:dyDescent="0.25">
      <c r="F376" s="46"/>
    </row>
    <row r="377" spans="6:6" s="39" customFormat="1" x14ac:dyDescent="0.25">
      <c r="F377" s="46"/>
    </row>
    <row r="378" spans="6:6" s="39" customFormat="1" x14ac:dyDescent="0.25">
      <c r="F378" s="46"/>
    </row>
    <row r="379" spans="6:6" s="39" customFormat="1" x14ac:dyDescent="0.25">
      <c r="F379" s="46"/>
    </row>
    <row r="380" spans="6:6" s="39" customFormat="1" x14ac:dyDescent="0.25">
      <c r="F380" s="46"/>
    </row>
    <row r="381" spans="6:6" s="39" customFormat="1" x14ac:dyDescent="0.25">
      <c r="F381" s="46"/>
    </row>
    <row r="382" spans="6:6" s="39" customFormat="1" x14ac:dyDescent="0.25">
      <c r="F382" s="46"/>
    </row>
    <row r="383" spans="6:6" s="39" customFormat="1" x14ac:dyDescent="0.25">
      <c r="F383" s="46"/>
    </row>
    <row r="384" spans="6:6" s="39" customFormat="1" x14ac:dyDescent="0.25">
      <c r="F384" s="46"/>
    </row>
    <row r="385" spans="6:6" s="39" customFormat="1" x14ac:dyDescent="0.25">
      <c r="F385" s="46"/>
    </row>
    <row r="386" spans="6:6" s="39" customFormat="1" x14ac:dyDescent="0.25">
      <c r="F386" s="46"/>
    </row>
    <row r="387" spans="6:6" s="39" customFormat="1" x14ac:dyDescent="0.25">
      <c r="F387" s="46"/>
    </row>
    <row r="388" spans="6:6" s="39" customFormat="1" x14ac:dyDescent="0.25">
      <c r="F388" s="46"/>
    </row>
    <row r="389" spans="6:6" s="39" customFormat="1" x14ac:dyDescent="0.25">
      <c r="F389" s="46"/>
    </row>
    <row r="390" spans="6:6" s="39" customFormat="1" x14ac:dyDescent="0.25">
      <c r="F390" s="46"/>
    </row>
    <row r="391" spans="6:6" s="39" customFormat="1" x14ac:dyDescent="0.25">
      <c r="F391" s="46"/>
    </row>
    <row r="392" spans="6:6" s="39" customFormat="1" x14ac:dyDescent="0.25">
      <c r="F392" s="46"/>
    </row>
    <row r="393" spans="6:6" s="39" customFormat="1" x14ac:dyDescent="0.25">
      <c r="F393" s="46"/>
    </row>
    <row r="394" spans="6:6" s="39" customFormat="1" x14ac:dyDescent="0.25">
      <c r="F394" s="46"/>
    </row>
    <row r="395" spans="6:6" s="39" customFormat="1" x14ac:dyDescent="0.25">
      <c r="F395" s="46"/>
    </row>
    <row r="396" spans="6:6" s="39" customFormat="1" x14ac:dyDescent="0.25">
      <c r="F396" s="46"/>
    </row>
    <row r="397" spans="6:6" s="39" customFormat="1" x14ac:dyDescent="0.25">
      <c r="F397" s="46"/>
    </row>
    <row r="398" spans="6:6" s="39" customFormat="1" x14ac:dyDescent="0.25">
      <c r="F398" s="46"/>
    </row>
    <row r="399" spans="6:6" s="39" customFormat="1" x14ac:dyDescent="0.25">
      <c r="F399" s="46"/>
    </row>
    <row r="400" spans="6:6" s="39" customFormat="1" x14ac:dyDescent="0.25">
      <c r="F400" s="46"/>
    </row>
    <row r="401" spans="6:6" s="39" customFormat="1" x14ac:dyDescent="0.25">
      <c r="F401" s="46"/>
    </row>
    <row r="402" spans="6:6" s="39" customFormat="1" x14ac:dyDescent="0.25">
      <c r="F402" s="46"/>
    </row>
    <row r="403" spans="6:6" s="39" customFormat="1" x14ac:dyDescent="0.25">
      <c r="F403" s="46"/>
    </row>
    <row r="404" spans="6:6" s="39" customFormat="1" x14ac:dyDescent="0.25">
      <c r="F404" s="46"/>
    </row>
    <row r="405" spans="6:6" s="39" customFormat="1" x14ac:dyDescent="0.25">
      <c r="F405" s="46"/>
    </row>
    <row r="406" spans="6:6" s="39" customFormat="1" x14ac:dyDescent="0.25">
      <c r="F406" s="46"/>
    </row>
    <row r="407" spans="6:6" s="39" customFormat="1" x14ac:dyDescent="0.25">
      <c r="F407" s="46"/>
    </row>
    <row r="408" spans="6:6" s="39" customFormat="1" x14ac:dyDescent="0.25">
      <c r="F408" s="46"/>
    </row>
    <row r="409" spans="6:6" s="39" customFormat="1" x14ac:dyDescent="0.25">
      <c r="F409" s="46"/>
    </row>
    <row r="410" spans="6:6" s="39" customFormat="1" x14ac:dyDescent="0.25">
      <c r="F410" s="46"/>
    </row>
    <row r="411" spans="6:6" s="39" customFormat="1" x14ac:dyDescent="0.25">
      <c r="F411" s="46"/>
    </row>
    <row r="412" spans="6:6" s="39" customFormat="1" x14ac:dyDescent="0.25">
      <c r="F412" s="46"/>
    </row>
    <row r="413" spans="6:6" s="39" customFormat="1" x14ac:dyDescent="0.25">
      <c r="F413" s="46"/>
    </row>
    <row r="414" spans="6:6" s="39" customFormat="1" x14ac:dyDescent="0.25">
      <c r="F414" s="46"/>
    </row>
    <row r="415" spans="6:6" s="39" customFormat="1" x14ac:dyDescent="0.25">
      <c r="F415" s="46"/>
    </row>
    <row r="416" spans="6:6" s="39" customFormat="1" x14ac:dyDescent="0.25">
      <c r="F416" s="46"/>
    </row>
    <row r="417" spans="6:6" s="39" customFormat="1" x14ac:dyDescent="0.25">
      <c r="F417" s="46"/>
    </row>
    <row r="418" spans="6:6" s="39" customFormat="1" x14ac:dyDescent="0.25">
      <c r="F418" s="46"/>
    </row>
    <row r="419" spans="6:6" s="39" customFormat="1" x14ac:dyDescent="0.25">
      <c r="F419" s="46"/>
    </row>
    <row r="420" spans="6:6" s="39" customFormat="1" x14ac:dyDescent="0.25">
      <c r="F420" s="46"/>
    </row>
    <row r="421" spans="6:6" s="39" customFormat="1" x14ac:dyDescent="0.25">
      <c r="F421" s="46"/>
    </row>
    <row r="422" spans="6:6" s="39" customFormat="1" x14ac:dyDescent="0.25">
      <c r="F422" s="46"/>
    </row>
    <row r="423" spans="6:6" s="39" customFormat="1" x14ac:dyDescent="0.25">
      <c r="F423" s="46"/>
    </row>
    <row r="424" spans="6:6" s="39" customFormat="1" x14ac:dyDescent="0.25">
      <c r="F424" s="46"/>
    </row>
    <row r="425" spans="6:6" s="39" customFormat="1" x14ac:dyDescent="0.25">
      <c r="F425" s="46"/>
    </row>
    <row r="426" spans="6:6" s="39" customFormat="1" x14ac:dyDescent="0.25">
      <c r="F426" s="46"/>
    </row>
    <row r="427" spans="6:6" s="39" customFormat="1" x14ac:dyDescent="0.25">
      <c r="F427" s="46"/>
    </row>
    <row r="428" spans="6:6" s="39" customFormat="1" x14ac:dyDescent="0.25">
      <c r="F428" s="46"/>
    </row>
    <row r="429" spans="6:6" s="39" customFormat="1" x14ac:dyDescent="0.25">
      <c r="F429" s="46"/>
    </row>
    <row r="430" spans="6:6" s="39" customFormat="1" x14ac:dyDescent="0.25">
      <c r="F430" s="46"/>
    </row>
    <row r="431" spans="6:6" s="39" customFormat="1" x14ac:dyDescent="0.25">
      <c r="F431" s="46"/>
    </row>
    <row r="432" spans="6:6" s="39" customFormat="1" x14ac:dyDescent="0.25">
      <c r="F432" s="46"/>
    </row>
    <row r="433" spans="6:6" s="39" customFormat="1" x14ac:dyDescent="0.25">
      <c r="F433" s="46"/>
    </row>
    <row r="434" spans="6:6" s="39" customFormat="1" x14ac:dyDescent="0.25">
      <c r="F434" s="46"/>
    </row>
    <row r="435" spans="6:6" s="39" customFormat="1" x14ac:dyDescent="0.25">
      <c r="F435" s="46"/>
    </row>
    <row r="436" spans="6:6" s="39" customFormat="1" x14ac:dyDescent="0.25">
      <c r="F436" s="46"/>
    </row>
    <row r="437" spans="6:6" s="39" customFormat="1" x14ac:dyDescent="0.25">
      <c r="F437" s="46"/>
    </row>
    <row r="438" spans="6:6" s="39" customFormat="1" x14ac:dyDescent="0.25">
      <c r="F438" s="46"/>
    </row>
    <row r="439" spans="6:6" s="39" customFormat="1" x14ac:dyDescent="0.25">
      <c r="F439" s="46"/>
    </row>
    <row r="440" spans="6:6" s="39" customFormat="1" x14ac:dyDescent="0.25">
      <c r="F440" s="46"/>
    </row>
    <row r="441" spans="6:6" s="39" customFormat="1" x14ac:dyDescent="0.25">
      <c r="F441" s="46"/>
    </row>
    <row r="442" spans="6:6" s="39" customFormat="1" x14ac:dyDescent="0.25">
      <c r="F442" s="46"/>
    </row>
    <row r="443" spans="6:6" s="39" customFormat="1" x14ac:dyDescent="0.25">
      <c r="F443" s="46"/>
    </row>
    <row r="444" spans="6:6" s="39" customFormat="1" x14ac:dyDescent="0.25">
      <c r="F444" s="46"/>
    </row>
    <row r="445" spans="6:6" s="39" customFormat="1" x14ac:dyDescent="0.25">
      <c r="F445" s="46"/>
    </row>
    <row r="446" spans="6:6" s="39" customFormat="1" x14ac:dyDescent="0.25">
      <c r="F446" s="46"/>
    </row>
    <row r="447" spans="6:6" s="39" customFormat="1" x14ac:dyDescent="0.25">
      <c r="F447" s="46"/>
    </row>
    <row r="448" spans="6:6" s="39" customFormat="1" x14ac:dyDescent="0.25">
      <c r="F448" s="46"/>
    </row>
    <row r="449" spans="6:6" s="39" customFormat="1" x14ac:dyDescent="0.25">
      <c r="F449" s="46"/>
    </row>
    <row r="450" spans="6:6" s="39" customFormat="1" x14ac:dyDescent="0.25">
      <c r="F450" s="46"/>
    </row>
    <row r="451" spans="6:6" s="39" customFormat="1" x14ac:dyDescent="0.25">
      <c r="F451" s="46"/>
    </row>
    <row r="452" spans="6:6" s="39" customFormat="1" x14ac:dyDescent="0.25">
      <c r="F452" s="46"/>
    </row>
    <row r="453" spans="6:6" s="39" customFormat="1" x14ac:dyDescent="0.25">
      <c r="F453" s="46"/>
    </row>
    <row r="454" spans="6:6" s="39" customFormat="1" x14ac:dyDescent="0.25">
      <c r="F454" s="46"/>
    </row>
    <row r="455" spans="6:6" s="39" customFormat="1" x14ac:dyDescent="0.25">
      <c r="F455" s="46"/>
    </row>
    <row r="456" spans="6:6" s="39" customFormat="1" x14ac:dyDescent="0.25">
      <c r="F456" s="46"/>
    </row>
    <row r="457" spans="6:6" s="39" customFormat="1" x14ac:dyDescent="0.25">
      <c r="F457" s="46"/>
    </row>
    <row r="458" spans="6:6" s="39" customFormat="1" x14ac:dyDescent="0.25">
      <c r="F458" s="46"/>
    </row>
    <row r="459" spans="6:6" s="39" customFormat="1" x14ac:dyDescent="0.25">
      <c r="F459" s="46"/>
    </row>
    <row r="460" spans="6:6" s="39" customFormat="1" x14ac:dyDescent="0.25">
      <c r="F460" s="46"/>
    </row>
    <row r="461" spans="6:6" s="39" customFormat="1" x14ac:dyDescent="0.25">
      <c r="F461" s="46"/>
    </row>
    <row r="462" spans="6:6" s="39" customFormat="1" x14ac:dyDescent="0.25">
      <c r="F462" s="46"/>
    </row>
    <row r="463" spans="6:6" s="39" customFormat="1" x14ac:dyDescent="0.25">
      <c r="F463" s="46"/>
    </row>
    <row r="464" spans="6:6" s="39" customFormat="1" x14ac:dyDescent="0.25">
      <c r="F464" s="46"/>
    </row>
    <row r="465" spans="6:6" s="39" customFormat="1" x14ac:dyDescent="0.25">
      <c r="F465" s="46"/>
    </row>
    <row r="466" spans="6:6" s="39" customFormat="1" x14ac:dyDescent="0.25">
      <c r="F466" s="46"/>
    </row>
    <row r="467" spans="6:6" s="39" customFormat="1" x14ac:dyDescent="0.25">
      <c r="F467" s="46"/>
    </row>
    <row r="468" spans="6:6" s="39" customFormat="1" x14ac:dyDescent="0.25">
      <c r="F468" s="46"/>
    </row>
    <row r="469" spans="6:6" s="39" customFormat="1" x14ac:dyDescent="0.25">
      <c r="F469" s="46"/>
    </row>
    <row r="470" spans="6:6" s="39" customFormat="1" x14ac:dyDescent="0.25">
      <c r="F470" s="46"/>
    </row>
    <row r="471" spans="6:6" s="39" customFormat="1" x14ac:dyDescent="0.25">
      <c r="F471" s="46"/>
    </row>
    <row r="472" spans="6:6" s="39" customFormat="1" x14ac:dyDescent="0.25">
      <c r="F472" s="46"/>
    </row>
    <row r="473" spans="6:6" s="39" customFormat="1" x14ac:dyDescent="0.25">
      <c r="F473" s="46"/>
    </row>
    <row r="474" spans="6:6" s="39" customFormat="1" x14ac:dyDescent="0.25">
      <c r="F474" s="46"/>
    </row>
    <row r="475" spans="6:6" s="39" customFormat="1" x14ac:dyDescent="0.25">
      <c r="F475" s="46"/>
    </row>
    <row r="476" spans="6:6" s="39" customFormat="1" x14ac:dyDescent="0.25">
      <c r="F476" s="46"/>
    </row>
    <row r="477" spans="6:6" s="39" customFormat="1" x14ac:dyDescent="0.25">
      <c r="F477" s="46"/>
    </row>
    <row r="478" spans="6:6" s="39" customFormat="1" x14ac:dyDescent="0.25">
      <c r="F478" s="46"/>
    </row>
    <row r="479" spans="6:6" s="39" customFormat="1" x14ac:dyDescent="0.25">
      <c r="F479" s="46"/>
    </row>
    <row r="480" spans="6:6" s="39" customFormat="1" x14ac:dyDescent="0.25">
      <c r="F480" s="46"/>
    </row>
    <row r="481" spans="6:6" s="39" customFormat="1" x14ac:dyDescent="0.25">
      <c r="F481" s="46"/>
    </row>
    <row r="482" spans="6:6" s="39" customFormat="1" x14ac:dyDescent="0.25">
      <c r="F482" s="46"/>
    </row>
    <row r="483" spans="6:6" s="39" customFormat="1" x14ac:dyDescent="0.25">
      <c r="F483" s="46"/>
    </row>
    <row r="484" spans="6:6" s="39" customFormat="1" x14ac:dyDescent="0.25">
      <c r="F484" s="46"/>
    </row>
    <row r="485" spans="6:6" s="39" customFormat="1" x14ac:dyDescent="0.25">
      <c r="F485" s="46"/>
    </row>
    <row r="486" spans="6:6" s="39" customFormat="1" x14ac:dyDescent="0.25">
      <c r="F486" s="46"/>
    </row>
    <row r="487" spans="6:6" s="39" customFormat="1" x14ac:dyDescent="0.25">
      <c r="F487" s="46"/>
    </row>
    <row r="488" spans="6:6" s="39" customFormat="1" x14ac:dyDescent="0.25">
      <c r="F488" s="46"/>
    </row>
    <row r="489" spans="6:6" s="39" customFormat="1" x14ac:dyDescent="0.25">
      <c r="F489" s="46"/>
    </row>
    <row r="490" spans="6:6" s="39" customFormat="1" x14ac:dyDescent="0.25">
      <c r="F490" s="46"/>
    </row>
    <row r="491" spans="6:6" s="39" customFormat="1" x14ac:dyDescent="0.25">
      <c r="F491" s="46"/>
    </row>
    <row r="492" spans="6:6" s="39" customFormat="1" x14ac:dyDescent="0.25">
      <c r="F492" s="46"/>
    </row>
    <row r="493" spans="6:6" s="39" customFormat="1" x14ac:dyDescent="0.25">
      <c r="F493" s="46"/>
    </row>
    <row r="494" spans="6:6" s="39" customFormat="1" x14ac:dyDescent="0.25">
      <c r="F494" s="46"/>
    </row>
    <row r="495" spans="6:6" s="39" customFormat="1" x14ac:dyDescent="0.25">
      <c r="F495" s="46"/>
    </row>
    <row r="496" spans="6:6" s="39" customFormat="1" x14ac:dyDescent="0.25">
      <c r="F496" s="46"/>
    </row>
    <row r="497" spans="6:6" s="39" customFormat="1" x14ac:dyDescent="0.25">
      <c r="F497" s="46"/>
    </row>
    <row r="498" spans="6:6" s="39" customFormat="1" x14ac:dyDescent="0.25">
      <c r="F498" s="46"/>
    </row>
    <row r="499" spans="6:6" s="39" customFormat="1" x14ac:dyDescent="0.25">
      <c r="F499" s="46"/>
    </row>
    <row r="500" spans="6:6" s="39" customFormat="1" x14ac:dyDescent="0.25">
      <c r="F500" s="46"/>
    </row>
    <row r="501" spans="6:6" s="39" customFormat="1" x14ac:dyDescent="0.25">
      <c r="F501" s="46"/>
    </row>
    <row r="502" spans="6:6" s="39" customFormat="1" x14ac:dyDescent="0.25">
      <c r="F502" s="46"/>
    </row>
    <row r="503" spans="6:6" s="39" customFormat="1" x14ac:dyDescent="0.25">
      <c r="F503" s="46"/>
    </row>
    <row r="504" spans="6:6" s="39" customFormat="1" x14ac:dyDescent="0.25">
      <c r="F504" s="46"/>
    </row>
    <row r="505" spans="6:6" s="39" customFormat="1" x14ac:dyDescent="0.25">
      <c r="F505" s="46"/>
    </row>
    <row r="506" spans="6:6" s="39" customFormat="1" x14ac:dyDescent="0.25">
      <c r="F506" s="46"/>
    </row>
    <row r="507" spans="6:6" s="39" customFormat="1" x14ac:dyDescent="0.25">
      <c r="F507" s="46"/>
    </row>
    <row r="508" spans="6:6" s="39" customFormat="1" x14ac:dyDescent="0.25">
      <c r="F508" s="46"/>
    </row>
    <row r="509" spans="6:6" s="39" customFormat="1" x14ac:dyDescent="0.25">
      <c r="F509" s="46"/>
    </row>
    <row r="510" spans="6:6" s="39" customFormat="1" x14ac:dyDescent="0.25">
      <c r="F510" s="46"/>
    </row>
    <row r="511" spans="6:6" s="39" customFormat="1" x14ac:dyDescent="0.25">
      <c r="F511" s="46"/>
    </row>
    <row r="512" spans="6:6" s="39" customFormat="1" x14ac:dyDescent="0.25">
      <c r="F512" s="46"/>
    </row>
    <row r="513" spans="6:6" s="39" customFormat="1" x14ac:dyDescent="0.25">
      <c r="F513" s="46"/>
    </row>
    <row r="514" spans="6:6" s="39" customFormat="1" x14ac:dyDescent="0.25">
      <c r="F514" s="46"/>
    </row>
  </sheetData>
  <mergeCells count="20">
    <mergeCell ref="C3:I3"/>
    <mergeCell ref="C14:I14"/>
    <mergeCell ref="C1:I1"/>
    <mergeCell ref="C2:I2"/>
    <mergeCell ref="C7:I7"/>
    <mergeCell ref="C4:I4"/>
    <mergeCell ref="C5:I5"/>
    <mergeCell ref="C10:I10"/>
    <mergeCell ref="C11:I11"/>
    <mergeCell ref="C13:I13"/>
    <mergeCell ref="C6:I6"/>
    <mergeCell ref="C32:I32"/>
    <mergeCell ref="C17:I17"/>
    <mergeCell ref="C20:I20"/>
    <mergeCell ref="C23:I23"/>
    <mergeCell ref="C25:I25"/>
    <mergeCell ref="C26:I26"/>
    <mergeCell ref="C28:I28"/>
    <mergeCell ref="C29:I29"/>
    <mergeCell ref="C31:I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0810-7DC8-4F3A-AD2F-D7A9E9D11CED}">
  <dimension ref="B1:AK117"/>
  <sheetViews>
    <sheetView topLeftCell="G1" zoomScale="70" zoomScaleNormal="70" workbookViewId="0">
      <selection activeCell="J7" sqref="J7:AK9"/>
    </sheetView>
  </sheetViews>
  <sheetFormatPr defaultColWidth="8.85546875" defaultRowHeight="15" x14ac:dyDescent="0.25"/>
  <cols>
    <col min="1" max="1" width="2.5703125" style="1" customWidth="1"/>
    <col min="2" max="2" width="4.28515625" style="1" customWidth="1"/>
    <col min="3" max="3" width="3.7109375" style="1" customWidth="1"/>
    <col min="4" max="4" width="65.85546875" style="1" customWidth="1"/>
    <col min="5" max="5" width="31" style="1" bestFit="1" customWidth="1"/>
    <col min="6" max="6" width="14.85546875" style="1" customWidth="1"/>
    <col min="7" max="7" width="28.5703125" style="1" customWidth="1"/>
    <col min="8" max="8" width="15.28515625" style="2" customWidth="1"/>
    <col min="9" max="9" width="2.42578125" style="1" customWidth="1"/>
    <col min="10" max="37" width="11.5703125" style="1" bestFit="1" customWidth="1"/>
    <col min="38" max="16384" width="8.85546875" style="1"/>
  </cols>
  <sheetData>
    <row r="1" spans="2:37" ht="13.5" customHeight="1" thickBot="1" x14ac:dyDescent="0.3"/>
    <row r="2" spans="2:37" s="3" customFormat="1" ht="18.75" x14ac:dyDescent="0.3">
      <c r="B2" s="99" t="s">
        <v>22</v>
      </c>
      <c r="C2" s="49"/>
      <c r="D2" s="49"/>
      <c r="E2" s="50"/>
      <c r="F2" s="50"/>
      <c r="G2" s="50"/>
      <c r="H2" s="51"/>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2"/>
    </row>
    <row r="3" spans="2:37" x14ac:dyDescent="0.25">
      <c r="B3" s="98" t="s">
        <v>23</v>
      </c>
      <c r="C3"/>
      <c r="D3" s="97"/>
      <c r="E3"/>
      <c r="F3"/>
      <c r="G3"/>
      <c r="H3" s="31"/>
      <c r="I3"/>
      <c r="J3"/>
      <c r="K3"/>
      <c r="L3"/>
      <c r="M3"/>
      <c r="N3"/>
      <c r="O3"/>
      <c r="P3"/>
      <c r="Q3"/>
      <c r="R3"/>
      <c r="S3"/>
      <c r="T3"/>
      <c r="U3"/>
      <c r="V3"/>
      <c r="W3"/>
      <c r="X3"/>
      <c r="Y3"/>
      <c r="Z3"/>
      <c r="AA3"/>
      <c r="AB3"/>
      <c r="AC3"/>
      <c r="AD3"/>
      <c r="AE3"/>
      <c r="AF3"/>
      <c r="AG3"/>
      <c r="AH3"/>
      <c r="AI3"/>
      <c r="AJ3"/>
      <c r="AK3" s="54"/>
    </row>
    <row r="4" spans="2:37" s="3" customFormat="1" ht="18.75" x14ac:dyDescent="0.3">
      <c r="B4" s="55"/>
      <c r="C4" s="34" t="s">
        <v>24</v>
      </c>
      <c r="D4" s="56"/>
      <c r="E4" s="161"/>
      <c r="F4" s="161"/>
      <c r="G4" s="161"/>
      <c r="H4" s="161"/>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7"/>
    </row>
    <row r="5" spans="2:37" x14ac:dyDescent="0.25">
      <c r="B5" s="53"/>
      <c r="C5"/>
      <c r="D5"/>
      <c r="E5"/>
      <c r="F5"/>
      <c r="G5"/>
      <c r="H5" s="31"/>
      <c r="I5"/>
      <c r="J5" s="58">
        <v>1</v>
      </c>
      <c r="K5" s="58">
        <v>2</v>
      </c>
      <c r="L5" s="58">
        <v>3</v>
      </c>
      <c r="M5" s="58">
        <v>4</v>
      </c>
      <c r="N5" s="58">
        <v>5</v>
      </c>
      <c r="O5" s="58">
        <v>6</v>
      </c>
      <c r="P5" s="58">
        <v>7</v>
      </c>
      <c r="Q5" s="58">
        <v>8</v>
      </c>
      <c r="R5" s="58">
        <v>9</v>
      </c>
      <c r="S5" s="58">
        <v>10</v>
      </c>
      <c r="T5" s="58">
        <v>11</v>
      </c>
      <c r="U5" s="58">
        <v>12</v>
      </c>
      <c r="V5" s="58">
        <v>13</v>
      </c>
      <c r="W5" s="58">
        <v>14</v>
      </c>
      <c r="X5" s="58">
        <v>15</v>
      </c>
      <c r="Y5" s="58">
        <v>16</v>
      </c>
      <c r="Z5" s="58">
        <v>17</v>
      </c>
      <c r="AA5" s="58">
        <v>18</v>
      </c>
      <c r="AB5" s="58">
        <v>19</v>
      </c>
      <c r="AC5" s="58">
        <v>20</v>
      </c>
      <c r="AD5" s="58">
        <v>21</v>
      </c>
      <c r="AE5" t="s">
        <v>25</v>
      </c>
      <c r="AF5" t="s">
        <v>26</v>
      </c>
      <c r="AG5" t="s">
        <v>27</v>
      </c>
      <c r="AH5" t="s">
        <v>28</v>
      </c>
      <c r="AI5" t="s">
        <v>29</v>
      </c>
      <c r="AJ5" t="s">
        <v>30</v>
      </c>
      <c r="AK5" s="54" t="s">
        <v>31</v>
      </c>
    </row>
    <row r="6" spans="2:37" s="4" customFormat="1" ht="6" x14ac:dyDescent="0.15">
      <c r="B6" s="59"/>
      <c r="C6" s="36"/>
      <c r="D6" s="36"/>
      <c r="E6" s="36"/>
      <c r="F6" s="36"/>
      <c r="G6" s="36"/>
      <c r="H6" s="33"/>
      <c r="I6" s="36"/>
      <c r="J6" s="60"/>
      <c r="K6" s="60"/>
      <c r="L6" s="60"/>
      <c r="M6" s="60"/>
      <c r="N6" s="60"/>
      <c r="O6" s="60"/>
      <c r="P6" s="60"/>
      <c r="Q6" s="60"/>
      <c r="R6" s="60"/>
      <c r="S6" s="60"/>
      <c r="T6" s="60"/>
      <c r="U6" s="60"/>
      <c r="V6" s="60"/>
      <c r="W6" s="60"/>
      <c r="X6" s="60"/>
      <c r="Y6" s="60"/>
      <c r="Z6" s="60"/>
      <c r="AA6" s="60"/>
      <c r="AB6" s="60"/>
      <c r="AC6" s="60"/>
      <c r="AD6" s="60"/>
      <c r="AE6" s="36"/>
      <c r="AF6" s="36"/>
      <c r="AG6" s="36"/>
      <c r="AH6" s="36"/>
      <c r="AI6" s="36"/>
      <c r="AJ6" s="36"/>
      <c r="AK6" s="61"/>
    </row>
    <row r="7" spans="2:37" x14ac:dyDescent="0.25">
      <c r="B7" s="53"/>
      <c r="C7" s="34" t="s">
        <v>32</v>
      </c>
      <c r="D7"/>
      <c r="E7"/>
      <c r="F7"/>
      <c r="G7"/>
      <c r="H7" s="31"/>
      <c r="I7"/>
      <c r="J7" s="27">
        <v>44866</v>
      </c>
      <c r="K7" s="27">
        <v>45017</v>
      </c>
      <c r="L7" s="27">
        <v>45383</v>
      </c>
      <c r="M7" s="27">
        <v>45748</v>
      </c>
      <c r="N7" s="27">
        <v>46113</v>
      </c>
      <c r="O7" s="27">
        <v>46478</v>
      </c>
      <c r="P7" s="27">
        <v>46844</v>
      </c>
      <c r="Q7" s="27">
        <v>47209</v>
      </c>
      <c r="R7" s="27">
        <v>47574</v>
      </c>
      <c r="S7" s="27">
        <v>47939</v>
      </c>
      <c r="T7" s="27">
        <v>48305</v>
      </c>
      <c r="U7" s="27">
        <v>48670</v>
      </c>
      <c r="V7" s="27">
        <v>49035</v>
      </c>
      <c r="W7" s="27">
        <v>49400</v>
      </c>
      <c r="X7" s="27">
        <v>49766</v>
      </c>
      <c r="Y7" s="27">
        <v>50131</v>
      </c>
      <c r="Z7" s="27">
        <v>50496</v>
      </c>
      <c r="AA7" s="27">
        <v>50861</v>
      </c>
      <c r="AB7" s="27">
        <v>51227</v>
      </c>
      <c r="AC7" s="27">
        <v>51592</v>
      </c>
      <c r="AD7" s="27">
        <v>51957</v>
      </c>
      <c r="AE7" s="27">
        <v>52322</v>
      </c>
      <c r="AF7" s="27">
        <v>52688</v>
      </c>
      <c r="AG7" s="27">
        <v>53053</v>
      </c>
      <c r="AH7" s="27">
        <v>53418</v>
      </c>
      <c r="AI7" s="27">
        <v>53783</v>
      </c>
      <c r="AJ7" s="27">
        <v>54149</v>
      </c>
      <c r="AK7" s="27">
        <v>54514</v>
      </c>
    </row>
    <row r="8" spans="2:37" x14ac:dyDescent="0.25">
      <c r="B8" s="53"/>
      <c r="C8"/>
      <c r="D8"/>
      <c r="E8"/>
      <c r="F8"/>
      <c r="G8"/>
      <c r="H8" s="31"/>
      <c r="I8"/>
      <c r="J8" s="28" t="s">
        <v>33</v>
      </c>
      <c r="K8" s="28" t="s">
        <v>33</v>
      </c>
      <c r="L8" s="28" t="s">
        <v>33</v>
      </c>
      <c r="M8" s="28" t="s">
        <v>33</v>
      </c>
      <c r="N8" s="28" t="s">
        <v>33</v>
      </c>
      <c r="O8" s="28" t="s">
        <v>33</v>
      </c>
      <c r="P8" s="28" t="s">
        <v>33</v>
      </c>
      <c r="Q8" s="28" t="s">
        <v>33</v>
      </c>
      <c r="R8" s="28" t="s">
        <v>33</v>
      </c>
      <c r="S8" s="28" t="s">
        <v>33</v>
      </c>
      <c r="T8" s="28" t="s">
        <v>33</v>
      </c>
      <c r="U8" s="28" t="s">
        <v>33</v>
      </c>
      <c r="V8" s="28" t="s">
        <v>33</v>
      </c>
      <c r="W8" s="28" t="s">
        <v>33</v>
      </c>
      <c r="X8" s="28" t="s">
        <v>33</v>
      </c>
      <c r="Y8" s="28" t="s">
        <v>33</v>
      </c>
      <c r="Z8" s="28" t="s">
        <v>33</v>
      </c>
      <c r="AA8" s="28" t="s">
        <v>33</v>
      </c>
      <c r="AB8" s="28" t="s">
        <v>33</v>
      </c>
      <c r="AC8" s="28" t="s">
        <v>33</v>
      </c>
      <c r="AD8" s="62" t="s">
        <v>33</v>
      </c>
      <c r="AE8" s="62" t="s">
        <v>33</v>
      </c>
      <c r="AF8" s="62" t="s">
        <v>33</v>
      </c>
      <c r="AG8" s="62" t="s">
        <v>33</v>
      </c>
      <c r="AH8" s="62" t="s">
        <v>33</v>
      </c>
      <c r="AI8" s="62" t="s">
        <v>33</v>
      </c>
      <c r="AJ8" s="62" t="s">
        <v>33</v>
      </c>
      <c r="AK8" s="100" t="s">
        <v>33</v>
      </c>
    </row>
    <row r="9" spans="2:37" x14ac:dyDescent="0.25">
      <c r="B9" s="53"/>
      <c r="C9"/>
      <c r="D9"/>
      <c r="E9" s="16" t="s">
        <v>34</v>
      </c>
      <c r="F9" s="16" t="s">
        <v>35</v>
      </c>
      <c r="G9" s="34" t="s">
        <v>36</v>
      </c>
      <c r="H9" s="72" t="s">
        <v>37</v>
      </c>
      <c r="I9"/>
      <c r="J9" s="27">
        <v>45016</v>
      </c>
      <c r="K9" s="27">
        <v>45382</v>
      </c>
      <c r="L9" s="27">
        <v>45747</v>
      </c>
      <c r="M9" s="27">
        <v>46112</v>
      </c>
      <c r="N9" s="27">
        <v>46477</v>
      </c>
      <c r="O9" s="27">
        <v>46843</v>
      </c>
      <c r="P9" s="27">
        <v>47208</v>
      </c>
      <c r="Q9" s="27">
        <v>47573</v>
      </c>
      <c r="R9" s="27">
        <v>47938</v>
      </c>
      <c r="S9" s="27">
        <v>48304</v>
      </c>
      <c r="T9" s="27">
        <v>48669</v>
      </c>
      <c r="U9" s="27">
        <v>49034</v>
      </c>
      <c r="V9" s="27">
        <v>49399</v>
      </c>
      <c r="W9" s="27">
        <v>49765</v>
      </c>
      <c r="X9" s="27">
        <v>50130</v>
      </c>
      <c r="Y9" s="27">
        <v>50495</v>
      </c>
      <c r="Z9" s="27">
        <v>50860</v>
      </c>
      <c r="AA9" s="27">
        <v>51226</v>
      </c>
      <c r="AB9" s="27">
        <v>51591</v>
      </c>
      <c r="AC9" s="27">
        <v>51956</v>
      </c>
      <c r="AD9" s="27">
        <v>52321</v>
      </c>
      <c r="AE9" s="27">
        <v>52687</v>
      </c>
      <c r="AF9" s="27">
        <v>53052</v>
      </c>
      <c r="AG9" s="27">
        <v>53417</v>
      </c>
      <c r="AH9" s="27">
        <v>53782</v>
      </c>
      <c r="AI9" s="27">
        <v>54148</v>
      </c>
      <c r="AJ9" s="27">
        <v>54513</v>
      </c>
      <c r="AK9" s="27">
        <v>54878</v>
      </c>
    </row>
    <row r="10" spans="2:37" s="4" customFormat="1" ht="6" x14ac:dyDescent="0.15">
      <c r="B10" s="59"/>
      <c r="C10" s="36"/>
      <c r="D10" s="36"/>
      <c r="E10" s="36"/>
      <c r="F10" s="36"/>
      <c r="G10" s="36"/>
      <c r="H10" s="33"/>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61"/>
    </row>
    <row r="11" spans="2:37" x14ac:dyDescent="0.25">
      <c r="B11" s="53"/>
      <c r="C11" s="34" t="s">
        <v>38</v>
      </c>
      <c r="D11"/>
      <c r="E11" t="s">
        <v>39</v>
      </c>
      <c r="F11" s="105">
        <v>0.02</v>
      </c>
      <c r="G11"/>
      <c r="H11" s="31"/>
      <c r="I11"/>
      <c r="J11" s="15"/>
      <c r="K11"/>
      <c r="L11"/>
      <c r="M11"/>
      <c r="N11"/>
      <c r="O11"/>
      <c r="P11"/>
      <c r="Q11"/>
      <c r="R11"/>
      <c r="S11"/>
      <c r="T11"/>
      <c r="U11"/>
      <c r="V11"/>
      <c r="W11"/>
      <c r="X11"/>
      <c r="Y11"/>
      <c r="Z11"/>
      <c r="AA11"/>
      <c r="AB11"/>
      <c r="AC11"/>
      <c r="AD11"/>
      <c r="AE11"/>
      <c r="AF11"/>
      <c r="AG11"/>
      <c r="AH11"/>
      <c r="AI11"/>
      <c r="AJ11"/>
      <c r="AK11" s="54"/>
    </row>
    <row r="12" spans="2:37" x14ac:dyDescent="0.25">
      <c r="B12" s="53"/>
      <c r="C12"/>
      <c r="D12" t="s">
        <v>40</v>
      </c>
      <c r="E12" s="91"/>
      <c r="F12" s="103"/>
      <c r="G12" s="103"/>
      <c r="H12" s="31">
        <f>SUM(J12:AK12)</f>
        <v>0</v>
      </c>
      <c r="I12"/>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63"/>
    </row>
    <row r="13" spans="2:37" x14ac:dyDescent="0.25">
      <c r="B13" s="53"/>
      <c r="C13"/>
      <c r="D13" t="s">
        <v>41</v>
      </c>
      <c r="E13" s="91"/>
      <c r="F13" s="103"/>
      <c r="G13" s="103"/>
      <c r="H13" s="31">
        <f>SUM(J13:AK13)</f>
        <v>0</v>
      </c>
      <c r="I13"/>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63"/>
    </row>
    <row r="14" spans="2:37" ht="14.45" customHeight="1" x14ac:dyDescent="0.25">
      <c r="B14" s="53"/>
      <c r="C14"/>
      <c r="D14" t="s">
        <v>42</v>
      </c>
      <c r="E14" s="91"/>
      <c r="F14" s="103"/>
      <c r="G14" s="103"/>
      <c r="H14" s="31">
        <f>SUM(J14:AK14)</f>
        <v>0</v>
      </c>
      <c r="I14"/>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63"/>
    </row>
    <row r="15" spans="2:37" ht="14.45" customHeight="1" x14ac:dyDescent="0.25">
      <c r="B15" s="53"/>
      <c r="C15"/>
      <c r="D15" t="s">
        <v>43</v>
      </c>
      <c r="E15" s="91"/>
      <c r="F15"/>
      <c r="G15"/>
      <c r="H15" s="31">
        <f t="shared" ref="H15:H16" si="0">SUM(J15:AK15)</f>
        <v>0</v>
      </c>
      <c r="I15"/>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63"/>
    </row>
    <row r="16" spans="2:37" ht="14.45" customHeight="1" x14ac:dyDescent="0.25">
      <c r="B16" s="53"/>
      <c r="C16"/>
      <c r="D16" t="s">
        <v>44</v>
      </c>
      <c r="E16" s="91"/>
      <c r="F16"/>
      <c r="G16"/>
      <c r="H16" s="31">
        <f t="shared" si="0"/>
        <v>0</v>
      </c>
      <c r="I16"/>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63"/>
    </row>
    <row r="17" spans="2:37" s="4" customFormat="1" x14ac:dyDescent="0.25">
      <c r="B17" s="59"/>
      <c r="C17" s="36"/>
      <c r="D17" s="36"/>
      <c r="F17" s="16"/>
      <c r="G17" s="36"/>
      <c r="H17" s="33"/>
      <c r="I17" s="36"/>
      <c r="J17" s="15" t="s">
        <v>45</v>
      </c>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61"/>
    </row>
    <row r="18" spans="2:37" x14ac:dyDescent="0.25">
      <c r="B18" s="53"/>
      <c r="C18"/>
      <c r="D18" t="s">
        <v>46</v>
      </c>
      <c r="E18" s="23"/>
      <c r="F18" s="25"/>
      <c r="G18"/>
      <c r="H18" s="31"/>
      <c r="I18"/>
      <c r="J18" s="17">
        <f>E18</f>
        <v>0</v>
      </c>
      <c r="K18" s="17">
        <f>J18*(1+$F18)</f>
        <v>0</v>
      </c>
      <c r="L18" s="17">
        <f t="shared" ref="L18:AK21" si="1">K18*(1+$F18)</f>
        <v>0</v>
      </c>
      <c r="M18" s="17">
        <f t="shared" si="1"/>
        <v>0</v>
      </c>
      <c r="N18" s="17">
        <f t="shared" si="1"/>
        <v>0</v>
      </c>
      <c r="O18" s="17">
        <f t="shared" si="1"/>
        <v>0</v>
      </c>
      <c r="P18" s="17">
        <f t="shared" si="1"/>
        <v>0</v>
      </c>
      <c r="Q18" s="17">
        <f t="shared" si="1"/>
        <v>0</v>
      </c>
      <c r="R18" s="17">
        <f t="shared" si="1"/>
        <v>0</v>
      </c>
      <c r="S18" s="17">
        <f t="shared" si="1"/>
        <v>0</v>
      </c>
      <c r="T18" s="17">
        <f t="shared" si="1"/>
        <v>0</v>
      </c>
      <c r="U18" s="17">
        <f t="shared" si="1"/>
        <v>0</v>
      </c>
      <c r="V18" s="17">
        <f t="shared" si="1"/>
        <v>0</v>
      </c>
      <c r="W18" s="17">
        <f t="shared" si="1"/>
        <v>0</v>
      </c>
      <c r="X18" s="17">
        <f t="shared" si="1"/>
        <v>0</v>
      </c>
      <c r="Y18" s="17">
        <f t="shared" si="1"/>
        <v>0</v>
      </c>
      <c r="Z18" s="17">
        <f t="shared" si="1"/>
        <v>0</v>
      </c>
      <c r="AA18" s="17">
        <f t="shared" si="1"/>
        <v>0</v>
      </c>
      <c r="AB18" s="17">
        <f t="shared" si="1"/>
        <v>0</v>
      </c>
      <c r="AC18" s="17">
        <f t="shared" si="1"/>
        <v>0</v>
      </c>
      <c r="AD18" s="17">
        <f t="shared" si="1"/>
        <v>0</v>
      </c>
      <c r="AE18" s="17">
        <f t="shared" si="1"/>
        <v>0</v>
      </c>
      <c r="AF18" s="17">
        <f t="shared" si="1"/>
        <v>0</v>
      </c>
      <c r="AG18" s="17">
        <f t="shared" si="1"/>
        <v>0</v>
      </c>
      <c r="AH18" s="17">
        <f t="shared" si="1"/>
        <v>0</v>
      </c>
      <c r="AI18" s="17">
        <f t="shared" si="1"/>
        <v>0</v>
      </c>
      <c r="AJ18" s="17">
        <f t="shared" si="1"/>
        <v>0</v>
      </c>
      <c r="AK18" s="18">
        <f t="shared" si="1"/>
        <v>0</v>
      </c>
    </row>
    <row r="19" spans="2:37" x14ac:dyDescent="0.25">
      <c r="B19" s="53"/>
      <c r="C19"/>
      <c r="D19" t="s">
        <v>47</v>
      </c>
      <c r="E19" s="23"/>
      <c r="F19" s="25"/>
      <c r="G19"/>
      <c r="H19" s="31"/>
      <c r="I19"/>
      <c r="J19" s="17">
        <f>E19</f>
        <v>0</v>
      </c>
      <c r="K19" s="17">
        <f>J19*(1+$F19)</f>
        <v>0</v>
      </c>
      <c r="L19" s="17">
        <f>K19*(1+$F19)</f>
        <v>0</v>
      </c>
      <c r="M19" s="17">
        <f>L19*(1+$F19)</f>
        <v>0</v>
      </c>
      <c r="N19" s="17">
        <f t="shared" si="1"/>
        <v>0</v>
      </c>
      <c r="O19" s="17">
        <f t="shared" si="1"/>
        <v>0</v>
      </c>
      <c r="P19" s="17">
        <f t="shared" si="1"/>
        <v>0</v>
      </c>
      <c r="Q19" s="17">
        <f t="shared" si="1"/>
        <v>0</v>
      </c>
      <c r="R19" s="17">
        <f t="shared" si="1"/>
        <v>0</v>
      </c>
      <c r="S19" s="17">
        <f t="shared" si="1"/>
        <v>0</v>
      </c>
      <c r="T19" s="17">
        <f t="shared" si="1"/>
        <v>0</v>
      </c>
      <c r="U19" s="17">
        <f t="shared" si="1"/>
        <v>0</v>
      </c>
      <c r="V19" s="17">
        <f t="shared" si="1"/>
        <v>0</v>
      </c>
      <c r="W19" s="17">
        <f t="shared" si="1"/>
        <v>0</v>
      </c>
      <c r="X19" s="17">
        <f t="shared" si="1"/>
        <v>0</v>
      </c>
      <c r="Y19" s="17">
        <f t="shared" si="1"/>
        <v>0</v>
      </c>
      <c r="Z19" s="17">
        <f t="shared" si="1"/>
        <v>0</v>
      </c>
      <c r="AA19" s="17">
        <f t="shared" si="1"/>
        <v>0</v>
      </c>
      <c r="AB19" s="17">
        <f t="shared" si="1"/>
        <v>0</v>
      </c>
      <c r="AC19" s="17">
        <f t="shared" si="1"/>
        <v>0</v>
      </c>
      <c r="AD19" s="17">
        <f t="shared" si="1"/>
        <v>0</v>
      </c>
      <c r="AE19" s="17">
        <f t="shared" si="1"/>
        <v>0</v>
      </c>
      <c r="AF19" s="17">
        <f t="shared" si="1"/>
        <v>0</v>
      </c>
      <c r="AG19" s="17">
        <f t="shared" si="1"/>
        <v>0</v>
      </c>
      <c r="AH19" s="17">
        <f t="shared" si="1"/>
        <v>0</v>
      </c>
      <c r="AI19" s="17">
        <f t="shared" si="1"/>
        <v>0</v>
      </c>
      <c r="AJ19" s="17">
        <f t="shared" si="1"/>
        <v>0</v>
      </c>
      <c r="AK19" s="18">
        <f t="shared" si="1"/>
        <v>0</v>
      </c>
    </row>
    <row r="20" spans="2:37" x14ac:dyDescent="0.25">
      <c r="B20" s="53"/>
      <c r="C20"/>
      <c r="D20" t="s">
        <v>48</v>
      </c>
      <c r="E20" s="23"/>
      <c r="F20" s="25"/>
      <c r="G20"/>
      <c r="H20" s="31"/>
      <c r="I20"/>
      <c r="J20" s="17">
        <f t="shared" ref="J20:J21" si="2">E20</f>
        <v>0</v>
      </c>
      <c r="K20" s="17">
        <f>J20*(1+$F20)</f>
        <v>0</v>
      </c>
      <c r="L20" s="17">
        <f t="shared" si="1"/>
        <v>0</v>
      </c>
      <c r="M20" s="17">
        <f t="shared" si="1"/>
        <v>0</v>
      </c>
      <c r="N20" s="17">
        <f t="shared" si="1"/>
        <v>0</v>
      </c>
      <c r="O20" s="17">
        <f t="shared" si="1"/>
        <v>0</v>
      </c>
      <c r="P20" s="17">
        <f t="shared" si="1"/>
        <v>0</v>
      </c>
      <c r="Q20" s="17">
        <f t="shared" si="1"/>
        <v>0</v>
      </c>
      <c r="R20" s="17">
        <f t="shared" si="1"/>
        <v>0</v>
      </c>
      <c r="S20" s="17">
        <f t="shared" si="1"/>
        <v>0</v>
      </c>
      <c r="T20" s="17">
        <f t="shared" si="1"/>
        <v>0</v>
      </c>
      <c r="U20" s="17">
        <f t="shared" si="1"/>
        <v>0</v>
      </c>
      <c r="V20" s="17">
        <f t="shared" si="1"/>
        <v>0</v>
      </c>
      <c r="W20" s="17">
        <f t="shared" si="1"/>
        <v>0</v>
      </c>
      <c r="X20" s="17">
        <f t="shared" si="1"/>
        <v>0</v>
      </c>
      <c r="Y20" s="17">
        <f t="shared" si="1"/>
        <v>0</v>
      </c>
      <c r="Z20" s="17">
        <f t="shared" si="1"/>
        <v>0</v>
      </c>
      <c r="AA20" s="17">
        <f t="shared" si="1"/>
        <v>0</v>
      </c>
      <c r="AB20" s="17">
        <f t="shared" si="1"/>
        <v>0</v>
      </c>
      <c r="AC20" s="17">
        <f t="shared" si="1"/>
        <v>0</v>
      </c>
      <c r="AD20" s="17">
        <f t="shared" si="1"/>
        <v>0</v>
      </c>
      <c r="AE20" s="17">
        <f t="shared" si="1"/>
        <v>0</v>
      </c>
      <c r="AF20" s="17">
        <f t="shared" si="1"/>
        <v>0</v>
      </c>
      <c r="AG20" s="17">
        <f t="shared" si="1"/>
        <v>0</v>
      </c>
      <c r="AH20" s="17">
        <f t="shared" si="1"/>
        <v>0</v>
      </c>
      <c r="AI20" s="17">
        <f t="shared" si="1"/>
        <v>0</v>
      </c>
      <c r="AJ20" s="17">
        <f t="shared" si="1"/>
        <v>0</v>
      </c>
      <c r="AK20" s="18">
        <f t="shared" si="1"/>
        <v>0</v>
      </c>
    </row>
    <row r="21" spans="2:37" x14ac:dyDescent="0.25">
      <c r="B21" s="53"/>
      <c r="C21"/>
      <c r="D21" t="s">
        <v>49</v>
      </c>
      <c r="E21" s="23"/>
      <c r="F21" s="25"/>
      <c r="G21"/>
      <c r="H21" s="31"/>
      <c r="I21"/>
      <c r="J21" s="17">
        <f t="shared" si="2"/>
        <v>0</v>
      </c>
      <c r="K21" s="17">
        <f>J21*(1+$F21)</f>
        <v>0</v>
      </c>
      <c r="L21" s="17">
        <f t="shared" si="1"/>
        <v>0</v>
      </c>
      <c r="M21" s="17">
        <f t="shared" si="1"/>
        <v>0</v>
      </c>
      <c r="N21" s="17">
        <f t="shared" si="1"/>
        <v>0</v>
      </c>
      <c r="O21" s="17">
        <f t="shared" si="1"/>
        <v>0</v>
      </c>
      <c r="P21" s="17">
        <f t="shared" si="1"/>
        <v>0</v>
      </c>
      <c r="Q21" s="17">
        <f t="shared" si="1"/>
        <v>0</v>
      </c>
      <c r="R21" s="17">
        <f t="shared" si="1"/>
        <v>0</v>
      </c>
      <c r="S21" s="17">
        <f t="shared" si="1"/>
        <v>0</v>
      </c>
      <c r="T21" s="17">
        <f t="shared" si="1"/>
        <v>0</v>
      </c>
      <c r="U21" s="17">
        <f t="shared" si="1"/>
        <v>0</v>
      </c>
      <c r="V21" s="17">
        <f t="shared" si="1"/>
        <v>0</v>
      </c>
      <c r="W21" s="17">
        <f t="shared" si="1"/>
        <v>0</v>
      </c>
      <c r="X21" s="17">
        <f t="shared" si="1"/>
        <v>0</v>
      </c>
      <c r="Y21" s="17">
        <f t="shared" si="1"/>
        <v>0</v>
      </c>
      <c r="Z21" s="17">
        <f t="shared" si="1"/>
        <v>0</v>
      </c>
      <c r="AA21" s="17">
        <f t="shared" si="1"/>
        <v>0</v>
      </c>
      <c r="AB21" s="17">
        <f t="shared" si="1"/>
        <v>0</v>
      </c>
      <c r="AC21" s="17">
        <f t="shared" si="1"/>
        <v>0</v>
      </c>
      <c r="AD21" s="17">
        <f t="shared" si="1"/>
        <v>0</v>
      </c>
      <c r="AE21" s="17">
        <f t="shared" si="1"/>
        <v>0</v>
      </c>
      <c r="AF21" s="17">
        <f t="shared" si="1"/>
        <v>0</v>
      </c>
      <c r="AG21" s="17">
        <f t="shared" si="1"/>
        <v>0</v>
      </c>
      <c r="AH21" s="17">
        <f t="shared" si="1"/>
        <v>0</v>
      </c>
      <c r="AI21" s="17">
        <f t="shared" si="1"/>
        <v>0</v>
      </c>
      <c r="AJ21" s="17">
        <f t="shared" si="1"/>
        <v>0</v>
      </c>
      <c r="AK21" s="18">
        <f t="shared" si="1"/>
        <v>0</v>
      </c>
    </row>
    <row r="22" spans="2:37" s="14" customFormat="1" x14ac:dyDescent="0.25">
      <c r="B22" s="12"/>
      <c r="C22" s="34"/>
      <c r="D22" s="34" t="s">
        <v>50</v>
      </c>
      <c r="E22" s="24">
        <f>SUM(E18:E21)</f>
        <v>0</v>
      </c>
      <c r="F22" s="24"/>
      <c r="G22" s="13"/>
      <c r="H22" s="72"/>
      <c r="I22" s="34"/>
      <c r="J22" s="19">
        <f>SUM(J18:J21)</f>
        <v>0</v>
      </c>
      <c r="K22" s="19">
        <f t="shared" ref="K22:AK22" si="3">SUM(K18:K21)</f>
        <v>0</v>
      </c>
      <c r="L22" s="19">
        <f t="shared" si="3"/>
        <v>0</v>
      </c>
      <c r="M22" s="19">
        <f t="shared" si="3"/>
        <v>0</v>
      </c>
      <c r="N22" s="19">
        <f t="shared" si="3"/>
        <v>0</v>
      </c>
      <c r="O22" s="19">
        <f t="shared" si="3"/>
        <v>0</v>
      </c>
      <c r="P22" s="19">
        <f t="shared" si="3"/>
        <v>0</v>
      </c>
      <c r="Q22" s="19">
        <f t="shared" si="3"/>
        <v>0</v>
      </c>
      <c r="R22" s="19">
        <f t="shared" si="3"/>
        <v>0</v>
      </c>
      <c r="S22" s="19">
        <f t="shared" si="3"/>
        <v>0</v>
      </c>
      <c r="T22" s="19">
        <f t="shared" si="3"/>
        <v>0</v>
      </c>
      <c r="U22" s="19">
        <f t="shared" si="3"/>
        <v>0</v>
      </c>
      <c r="V22" s="19">
        <f t="shared" si="3"/>
        <v>0</v>
      </c>
      <c r="W22" s="19">
        <f t="shared" si="3"/>
        <v>0</v>
      </c>
      <c r="X22" s="19">
        <f t="shared" si="3"/>
        <v>0</v>
      </c>
      <c r="Y22" s="19">
        <f t="shared" si="3"/>
        <v>0</v>
      </c>
      <c r="Z22" s="19">
        <f t="shared" si="3"/>
        <v>0</v>
      </c>
      <c r="AA22" s="19">
        <f t="shared" si="3"/>
        <v>0</v>
      </c>
      <c r="AB22" s="19">
        <f t="shared" si="3"/>
        <v>0</v>
      </c>
      <c r="AC22" s="19">
        <f t="shared" si="3"/>
        <v>0</v>
      </c>
      <c r="AD22" s="19">
        <f t="shared" si="3"/>
        <v>0</v>
      </c>
      <c r="AE22" s="19">
        <f t="shared" si="3"/>
        <v>0</v>
      </c>
      <c r="AF22" s="19">
        <f t="shared" si="3"/>
        <v>0</v>
      </c>
      <c r="AG22" s="19">
        <f t="shared" si="3"/>
        <v>0</v>
      </c>
      <c r="AH22" s="19">
        <f t="shared" si="3"/>
        <v>0</v>
      </c>
      <c r="AI22" s="19">
        <f t="shared" si="3"/>
        <v>0</v>
      </c>
      <c r="AJ22" s="19">
        <f t="shared" si="3"/>
        <v>0</v>
      </c>
      <c r="AK22" s="20">
        <f t="shared" si="3"/>
        <v>0</v>
      </c>
    </row>
    <row r="23" spans="2:37" s="4" customFormat="1" ht="5.45" customHeight="1" x14ac:dyDescent="0.15">
      <c r="B23" s="59"/>
      <c r="C23" s="36"/>
      <c r="D23" s="36"/>
      <c r="E23" s="21"/>
      <c r="F23" s="21"/>
      <c r="G23" s="102"/>
      <c r="H23" s="33"/>
      <c r="I23" s="36"/>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2"/>
    </row>
    <row r="24" spans="2:37" x14ac:dyDescent="0.25">
      <c r="B24" s="53"/>
      <c r="C24"/>
      <c r="D24" t="s">
        <v>51</v>
      </c>
      <c r="E24" s="23"/>
      <c r="F24" s="25"/>
      <c r="G24"/>
      <c r="H24" s="31"/>
      <c r="I24"/>
      <c r="J24" s="17">
        <f t="shared" ref="J24:J27" si="4">E24</f>
        <v>0</v>
      </c>
      <c r="K24" s="17">
        <f>J24*(1+$F24)</f>
        <v>0</v>
      </c>
      <c r="L24" s="17">
        <f t="shared" ref="L24:AK27" si="5">K24*(1+$F24)</f>
        <v>0</v>
      </c>
      <c r="M24" s="17">
        <f t="shared" si="5"/>
        <v>0</v>
      </c>
      <c r="N24" s="17">
        <f t="shared" si="5"/>
        <v>0</v>
      </c>
      <c r="O24" s="17">
        <f t="shared" si="5"/>
        <v>0</v>
      </c>
      <c r="P24" s="17">
        <f t="shared" si="5"/>
        <v>0</v>
      </c>
      <c r="Q24" s="17">
        <f t="shared" si="5"/>
        <v>0</v>
      </c>
      <c r="R24" s="17">
        <f t="shared" si="5"/>
        <v>0</v>
      </c>
      <c r="S24" s="17">
        <f t="shared" si="5"/>
        <v>0</v>
      </c>
      <c r="T24" s="17">
        <f t="shared" si="5"/>
        <v>0</v>
      </c>
      <c r="U24" s="17">
        <f t="shared" si="5"/>
        <v>0</v>
      </c>
      <c r="V24" s="17">
        <f t="shared" si="5"/>
        <v>0</v>
      </c>
      <c r="W24" s="17">
        <f t="shared" si="5"/>
        <v>0</v>
      </c>
      <c r="X24" s="17">
        <f t="shared" si="5"/>
        <v>0</v>
      </c>
      <c r="Y24" s="17">
        <f t="shared" si="5"/>
        <v>0</v>
      </c>
      <c r="Z24" s="17">
        <f t="shared" si="5"/>
        <v>0</v>
      </c>
      <c r="AA24" s="17">
        <f t="shared" si="5"/>
        <v>0</v>
      </c>
      <c r="AB24" s="17">
        <f t="shared" si="5"/>
        <v>0</v>
      </c>
      <c r="AC24" s="17">
        <f t="shared" si="5"/>
        <v>0</v>
      </c>
      <c r="AD24" s="17">
        <f t="shared" si="5"/>
        <v>0</v>
      </c>
      <c r="AE24" s="17">
        <f t="shared" si="5"/>
        <v>0</v>
      </c>
      <c r="AF24" s="17">
        <f t="shared" si="5"/>
        <v>0</v>
      </c>
      <c r="AG24" s="17">
        <f t="shared" si="5"/>
        <v>0</v>
      </c>
      <c r="AH24" s="17">
        <f t="shared" si="5"/>
        <v>0</v>
      </c>
      <c r="AI24" s="17">
        <f t="shared" si="5"/>
        <v>0</v>
      </c>
      <c r="AJ24" s="17">
        <f t="shared" si="5"/>
        <v>0</v>
      </c>
      <c r="AK24" s="18">
        <f t="shared" si="5"/>
        <v>0</v>
      </c>
    </row>
    <row r="25" spans="2:37" x14ac:dyDescent="0.25">
      <c r="B25" s="53"/>
      <c r="C25"/>
      <c r="D25" t="s">
        <v>52</v>
      </c>
      <c r="E25" s="23"/>
      <c r="F25" s="25"/>
      <c r="G25"/>
      <c r="H25" s="31"/>
      <c r="I25"/>
      <c r="J25" s="17">
        <f t="shared" si="4"/>
        <v>0</v>
      </c>
      <c r="K25" s="17">
        <f>J25*(1+$F25)</f>
        <v>0</v>
      </c>
      <c r="L25" s="17">
        <f t="shared" si="5"/>
        <v>0</v>
      </c>
      <c r="M25" s="17">
        <f t="shared" si="5"/>
        <v>0</v>
      </c>
      <c r="N25" s="17">
        <f t="shared" si="5"/>
        <v>0</v>
      </c>
      <c r="O25" s="17">
        <f t="shared" si="5"/>
        <v>0</v>
      </c>
      <c r="P25" s="17">
        <f t="shared" si="5"/>
        <v>0</v>
      </c>
      <c r="Q25" s="17">
        <f t="shared" si="5"/>
        <v>0</v>
      </c>
      <c r="R25" s="17">
        <f t="shared" si="5"/>
        <v>0</v>
      </c>
      <c r="S25" s="17">
        <f t="shared" si="5"/>
        <v>0</v>
      </c>
      <c r="T25" s="17">
        <f t="shared" si="5"/>
        <v>0</v>
      </c>
      <c r="U25" s="17">
        <f t="shared" si="5"/>
        <v>0</v>
      </c>
      <c r="V25" s="17">
        <f t="shared" si="5"/>
        <v>0</v>
      </c>
      <c r="W25" s="17">
        <f t="shared" si="5"/>
        <v>0</v>
      </c>
      <c r="X25" s="17">
        <f t="shared" si="5"/>
        <v>0</v>
      </c>
      <c r="Y25" s="17">
        <f t="shared" si="5"/>
        <v>0</v>
      </c>
      <c r="Z25" s="17">
        <f t="shared" si="5"/>
        <v>0</v>
      </c>
      <c r="AA25" s="17">
        <f t="shared" si="5"/>
        <v>0</v>
      </c>
      <c r="AB25" s="17">
        <f t="shared" si="5"/>
        <v>0</v>
      </c>
      <c r="AC25" s="17">
        <f t="shared" si="5"/>
        <v>0</v>
      </c>
      <c r="AD25" s="17">
        <f t="shared" si="5"/>
        <v>0</v>
      </c>
      <c r="AE25" s="17">
        <f t="shared" si="5"/>
        <v>0</v>
      </c>
      <c r="AF25" s="17">
        <f t="shared" si="5"/>
        <v>0</v>
      </c>
      <c r="AG25" s="17">
        <f t="shared" si="5"/>
        <v>0</v>
      </c>
      <c r="AH25" s="17">
        <f t="shared" si="5"/>
        <v>0</v>
      </c>
      <c r="AI25" s="17">
        <f t="shared" si="5"/>
        <v>0</v>
      </c>
      <c r="AJ25" s="17">
        <f t="shared" si="5"/>
        <v>0</v>
      </c>
      <c r="AK25" s="18">
        <f t="shared" si="5"/>
        <v>0</v>
      </c>
    </row>
    <row r="26" spans="2:37" x14ac:dyDescent="0.25">
      <c r="B26" s="53"/>
      <c r="C26"/>
      <c r="D26" t="s">
        <v>53</v>
      </c>
      <c r="E26" s="23"/>
      <c r="F26" s="25"/>
      <c r="G26"/>
      <c r="H26" s="31"/>
      <c r="I26"/>
      <c r="J26" s="17">
        <f t="shared" si="4"/>
        <v>0</v>
      </c>
      <c r="K26" s="17">
        <f>J26*(1+$F26)</f>
        <v>0</v>
      </c>
      <c r="L26" s="17">
        <f t="shared" si="5"/>
        <v>0</v>
      </c>
      <c r="M26" s="17">
        <f t="shared" si="5"/>
        <v>0</v>
      </c>
      <c r="N26" s="17">
        <f t="shared" si="5"/>
        <v>0</v>
      </c>
      <c r="O26" s="17">
        <f t="shared" si="5"/>
        <v>0</v>
      </c>
      <c r="P26" s="17">
        <f t="shared" si="5"/>
        <v>0</v>
      </c>
      <c r="Q26" s="17">
        <f t="shared" si="5"/>
        <v>0</v>
      </c>
      <c r="R26" s="17">
        <f t="shared" si="5"/>
        <v>0</v>
      </c>
      <c r="S26" s="17">
        <f t="shared" si="5"/>
        <v>0</v>
      </c>
      <c r="T26" s="17">
        <f t="shared" si="5"/>
        <v>0</v>
      </c>
      <c r="U26" s="17">
        <f t="shared" si="5"/>
        <v>0</v>
      </c>
      <c r="V26" s="17">
        <f t="shared" si="5"/>
        <v>0</v>
      </c>
      <c r="W26" s="17">
        <f t="shared" si="5"/>
        <v>0</v>
      </c>
      <c r="X26" s="17">
        <f t="shared" si="5"/>
        <v>0</v>
      </c>
      <c r="Y26" s="17">
        <f t="shared" si="5"/>
        <v>0</v>
      </c>
      <c r="Z26" s="17">
        <f t="shared" si="5"/>
        <v>0</v>
      </c>
      <c r="AA26" s="17">
        <f t="shared" si="5"/>
        <v>0</v>
      </c>
      <c r="AB26" s="17">
        <f t="shared" si="5"/>
        <v>0</v>
      </c>
      <c r="AC26" s="17">
        <f t="shared" si="5"/>
        <v>0</v>
      </c>
      <c r="AD26" s="17">
        <f t="shared" si="5"/>
        <v>0</v>
      </c>
      <c r="AE26" s="17">
        <f t="shared" si="5"/>
        <v>0</v>
      </c>
      <c r="AF26" s="17">
        <f t="shared" si="5"/>
        <v>0</v>
      </c>
      <c r="AG26" s="17">
        <f t="shared" si="5"/>
        <v>0</v>
      </c>
      <c r="AH26" s="17">
        <f t="shared" si="5"/>
        <v>0</v>
      </c>
      <c r="AI26" s="17">
        <f t="shared" si="5"/>
        <v>0</v>
      </c>
      <c r="AJ26" s="17">
        <f t="shared" si="5"/>
        <v>0</v>
      </c>
      <c r="AK26" s="18">
        <f t="shared" si="5"/>
        <v>0</v>
      </c>
    </row>
    <row r="27" spans="2:37" x14ac:dyDescent="0.25">
      <c r="B27" s="53"/>
      <c r="C27"/>
      <c r="D27" t="s">
        <v>54</v>
      </c>
      <c r="E27" s="23"/>
      <c r="F27" s="25"/>
      <c r="G27"/>
      <c r="H27" s="31"/>
      <c r="I27"/>
      <c r="J27" s="17">
        <f t="shared" si="4"/>
        <v>0</v>
      </c>
      <c r="K27" s="17">
        <f>J27*(1+$F27)</f>
        <v>0</v>
      </c>
      <c r="L27" s="17">
        <f t="shared" si="5"/>
        <v>0</v>
      </c>
      <c r="M27" s="17">
        <f t="shared" si="5"/>
        <v>0</v>
      </c>
      <c r="N27" s="17">
        <f t="shared" si="5"/>
        <v>0</v>
      </c>
      <c r="O27" s="17">
        <f t="shared" si="5"/>
        <v>0</v>
      </c>
      <c r="P27" s="17">
        <f t="shared" si="5"/>
        <v>0</v>
      </c>
      <c r="Q27" s="17">
        <f t="shared" si="5"/>
        <v>0</v>
      </c>
      <c r="R27" s="17">
        <f t="shared" si="5"/>
        <v>0</v>
      </c>
      <c r="S27" s="17">
        <f t="shared" si="5"/>
        <v>0</v>
      </c>
      <c r="T27" s="17">
        <f t="shared" si="5"/>
        <v>0</v>
      </c>
      <c r="U27" s="17">
        <f t="shared" si="5"/>
        <v>0</v>
      </c>
      <c r="V27" s="17">
        <f t="shared" si="5"/>
        <v>0</v>
      </c>
      <c r="W27" s="17">
        <f t="shared" si="5"/>
        <v>0</v>
      </c>
      <c r="X27" s="17">
        <f t="shared" si="5"/>
        <v>0</v>
      </c>
      <c r="Y27" s="17">
        <f t="shared" si="5"/>
        <v>0</v>
      </c>
      <c r="Z27" s="17">
        <f t="shared" si="5"/>
        <v>0</v>
      </c>
      <c r="AA27" s="17">
        <f t="shared" si="5"/>
        <v>0</v>
      </c>
      <c r="AB27" s="17">
        <f t="shared" si="5"/>
        <v>0</v>
      </c>
      <c r="AC27" s="17">
        <f t="shared" si="5"/>
        <v>0</v>
      </c>
      <c r="AD27" s="17">
        <f t="shared" si="5"/>
        <v>0</v>
      </c>
      <c r="AE27" s="17">
        <f t="shared" si="5"/>
        <v>0</v>
      </c>
      <c r="AF27" s="17">
        <f t="shared" si="5"/>
        <v>0</v>
      </c>
      <c r="AG27" s="17">
        <f t="shared" si="5"/>
        <v>0</v>
      </c>
      <c r="AH27" s="17">
        <f t="shared" si="5"/>
        <v>0</v>
      </c>
      <c r="AI27" s="17">
        <f t="shared" si="5"/>
        <v>0</v>
      </c>
      <c r="AJ27" s="17">
        <f t="shared" si="5"/>
        <v>0</v>
      </c>
      <c r="AK27" s="18">
        <f t="shared" si="5"/>
        <v>0</v>
      </c>
    </row>
    <row r="28" spans="2:37" s="14" customFormat="1" x14ac:dyDescent="0.25">
      <c r="B28" s="12"/>
      <c r="C28" s="34"/>
      <c r="D28" s="34" t="s">
        <v>55</v>
      </c>
      <c r="E28" s="24">
        <f>SUM(E24:E27)</f>
        <v>0</v>
      </c>
      <c r="F28" s="24"/>
      <c r="G28" s="13"/>
      <c r="H28" s="72"/>
      <c r="I28" s="34"/>
      <c r="J28" s="19">
        <f>SUM(J24:J27)</f>
        <v>0</v>
      </c>
      <c r="K28" s="19">
        <f t="shared" ref="K28:AK28" si="6">SUM(K24:K27)</f>
        <v>0</v>
      </c>
      <c r="L28" s="19">
        <f t="shared" si="6"/>
        <v>0</v>
      </c>
      <c r="M28" s="19">
        <f t="shared" si="6"/>
        <v>0</v>
      </c>
      <c r="N28" s="19">
        <f t="shared" si="6"/>
        <v>0</v>
      </c>
      <c r="O28" s="19">
        <f t="shared" si="6"/>
        <v>0</v>
      </c>
      <c r="P28" s="19">
        <f t="shared" si="6"/>
        <v>0</v>
      </c>
      <c r="Q28" s="19">
        <f t="shared" si="6"/>
        <v>0</v>
      </c>
      <c r="R28" s="19">
        <f t="shared" si="6"/>
        <v>0</v>
      </c>
      <c r="S28" s="19">
        <f t="shared" si="6"/>
        <v>0</v>
      </c>
      <c r="T28" s="19">
        <f t="shared" si="6"/>
        <v>0</v>
      </c>
      <c r="U28" s="19">
        <f t="shared" si="6"/>
        <v>0</v>
      </c>
      <c r="V28" s="19">
        <f t="shared" si="6"/>
        <v>0</v>
      </c>
      <c r="W28" s="19">
        <f t="shared" si="6"/>
        <v>0</v>
      </c>
      <c r="X28" s="19">
        <f t="shared" si="6"/>
        <v>0</v>
      </c>
      <c r="Y28" s="19">
        <f t="shared" si="6"/>
        <v>0</v>
      </c>
      <c r="Z28" s="19">
        <f t="shared" si="6"/>
        <v>0</v>
      </c>
      <c r="AA28" s="19">
        <f t="shared" si="6"/>
        <v>0</v>
      </c>
      <c r="AB28" s="19">
        <f t="shared" si="6"/>
        <v>0</v>
      </c>
      <c r="AC28" s="19">
        <f t="shared" si="6"/>
        <v>0</v>
      </c>
      <c r="AD28" s="19">
        <f t="shared" si="6"/>
        <v>0</v>
      </c>
      <c r="AE28" s="19">
        <f t="shared" si="6"/>
        <v>0</v>
      </c>
      <c r="AF28" s="19">
        <f t="shared" si="6"/>
        <v>0</v>
      </c>
      <c r="AG28" s="19">
        <f t="shared" si="6"/>
        <v>0</v>
      </c>
      <c r="AH28" s="19">
        <f t="shared" si="6"/>
        <v>0</v>
      </c>
      <c r="AI28" s="19">
        <f t="shared" si="6"/>
        <v>0</v>
      </c>
      <c r="AJ28" s="19">
        <f t="shared" si="6"/>
        <v>0</v>
      </c>
      <c r="AK28" s="20">
        <f t="shared" si="6"/>
        <v>0</v>
      </c>
    </row>
    <row r="29" spans="2:37" s="4" customFormat="1" ht="5.45" customHeight="1" x14ac:dyDescent="0.15">
      <c r="B29" s="59"/>
      <c r="C29" s="36"/>
      <c r="D29" s="36"/>
      <c r="E29" s="21"/>
      <c r="F29" s="21"/>
      <c r="G29" s="102"/>
      <c r="H29" s="33"/>
      <c r="I29" s="36"/>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2"/>
    </row>
    <row r="30" spans="2:37" x14ac:dyDescent="0.25">
      <c r="B30" s="53"/>
      <c r="C30"/>
      <c r="D30" t="s">
        <v>56</v>
      </c>
      <c r="E30" s="23"/>
      <c r="F30" s="23"/>
      <c r="G30" s="101"/>
      <c r="H30" s="31"/>
      <c r="I30"/>
      <c r="J30" s="17">
        <f t="shared" ref="J30:J33" si="7">E30</f>
        <v>0</v>
      </c>
      <c r="K30" s="17">
        <f>J30*(1+$F30)</f>
        <v>0</v>
      </c>
      <c r="L30" s="17">
        <f t="shared" ref="L30:AK33" si="8">K30*(1+$F30)</f>
        <v>0</v>
      </c>
      <c r="M30" s="17">
        <f t="shared" si="8"/>
        <v>0</v>
      </c>
      <c r="N30" s="17">
        <f t="shared" si="8"/>
        <v>0</v>
      </c>
      <c r="O30" s="17">
        <f t="shared" si="8"/>
        <v>0</v>
      </c>
      <c r="P30" s="17">
        <f t="shared" si="8"/>
        <v>0</v>
      </c>
      <c r="Q30" s="17">
        <f t="shared" si="8"/>
        <v>0</v>
      </c>
      <c r="R30" s="17">
        <f t="shared" si="8"/>
        <v>0</v>
      </c>
      <c r="S30" s="17">
        <f t="shared" si="8"/>
        <v>0</v>
      </c>
      <c r="T30" s="17">
        <f t="shared" si="8"/>
        <v>0</v>
      </c>
      <c r="U30" s="17">
        <f t="shared" si="8"/>
        <v>0</v>
      </c>
      <c r="V30" s="17">
        <f t="shared" si="8"/>
        <v>0</v>
      </c>
      <c r="W30" s="17">
        <f t="shared" si="8"/>
        <v>0</v>
      </c>
      <c r="X30" s="17">
        <f t="shared" si="8"/>
        <v>0</v>
      </c>
      <c r="Y30" s="17">
        <f t="shared" si="8"/>
        <v>0</v>
      </c>
      <c r="Z30" s="17">
        <f t="shared" si="8"/>
        <v>0</v>
      </c>
      <c r="AA30" s="17">
        <f t="shared" si="8"/>
        <v>0</v>
      </c>
      <c r="AB30" s="17">
        <f t="shared" si="8"/>
        <v>0</v>
      </c>
      <c r="AC30" s="17">
        <f t="shared" si="8"/>
        <v>0</v>
      </c>
      <c r="AD30" s="17">
        <f t="shared" si="8"/>
        <v>0</v>
      </c>
      <c r="AE30" s="17">
        <f t="shared" si="8"/>
        <v>0</v>
      </c>
      <c r="AF30" s="17">
        <f t="shared" si="8"/>
        <v>0</v>
      </c>
      <c r="AG30" s="17">
        <f t="shared" si="8"/>
        <v>0</v>
      </c>
      <c r="AH30" s="17">
        <f t="shared" si="8"/>
        <v>0</v>
      </c>
      <c r="AI30" s="17">
        <f t="shared" si="8"/>
        <v>0</v>
      </c>
      <c r="AJ30" s="17">
        <f t="shared" si="8"/>
        <v>0</v>
      </c>
      <c r="AK30" s="18">
        <f t="shared" si="8"/>
        <v>0</v>
      </c>
    </row>
    <row r="31" spans="2:37" x14ac:dyDescent="0.25">
      <c r="B31" s="53"/>
      <c r="C31"/>
      <c r="D31" t="s">
        <v>57</v>
      </c>
      <c r="E31" s="23"/>
      <c r="F31" s="23"/>
      <c r="G31" s="101"/>
      <c r="H31" s="31"/>
      <c r="I31"/>
      <c r="J31" s="17">
        <f t="shared" si="7"/>
        <v>0</v>
      </c>
      <c r="K31" s="17">
        <f>J31*(1+$F31)</f>
        <v>0</v>
      </c>
      <c r="L31" s="17">
        <f t="shared" si="8"/>
        <v>0</v>
      </c>
      <c r="M31" s="17">
        <f t="shared" si="8"/>
        <v>0</v>
      </c>
      <c r="N31" s="17">
        <f t="shared" si="8"/>
        <v>0</v>
      </c>
      <c r="O31" s="17">
        <f t="shared" si="8"/>
        <v>0</v>
      </c>
      <c r="P31" s="17">
        <f t="shared" si="8"/>
        <v>0</v>
      </c>
      <c r="Q31" s="17">
        <f t="shared" si="8"/>
        <v>0</v>
      </c>
      <c r="R31" s="17">
        <f t="shared" si="8"/>
        <v>0</v>
      </c>
      <c r="S31" s="17">
        <f t="shared" si="8"/>
        <v>0</v>
      </c>
      <c r="T31" s="17">
        <f t="shared" si="8"/>
        <v>0</v>
      </c>
      <c r="U31" s="17">
        <f t="shared" si="8"/>
        <v>0</v>
      </c>
      <c r="V31" s="17">
        <f t="shared" si="8"/>
        <v>0</v>
      </c>
      <c r="W31" s="17">
        <f t="shared" si="8"/>
        <v>0</v>
      </c>
      <c r="X31" s="17">
        <f t="shared" si="8"/>
        <v>0</v>
      </c>
      <c r="Y31" s="17">
        <f t="shared" si="8"/>
        <v>0</v>
      </c>
      <c r="Z31" s="17">
        <f t="shared" si="8"/>
        <v>0</v>
      </c>
      <c r="AA31" s="17">
        <f t="shared" si="8"/>
        <v>0</v>
      </c>
      <c r="AB31" s="17">
        <f t="shared" si="8"/>
        <v>0</v>
      </c>
      <c r="AC31" s="17">
        <f t="shared" si="8"/>
        <v>0</v>
      </c>
      <c r="AD31" s="17">
        <f t="shared" si="8"/>
        <v>0</v>
      </c>
      <c r="AE31" s="17">
        <f t="shared" si="8"/>
        <v>0</v>
      </c>
      <c r="AF31" s="17">
        <f t="shared" si="8"/>
        <v>0</v>
      </c>
      <c r="AG31" s="17">
        <f t="shared" si="8"/>
        <v>0</v>
      </c>
      <c r="AH31" s="17">
        <f t="shared" si="8"/>
        <v>0</v>
      </c>
      <c r="AI31" s="17">
        <f t="shared" si="8"/>
        <v>0</v>
      </c>
      <c r="AJ31" s="17">
        <f t="shared" si="8"/>
        <v>0</v>
      </c>
      <c r="AK31" s="18">
        <f t="shared" si="8"/>
        <v>0</v>
      </c>
    </row>
    <row r="32" spans="2:37" x14ac:dyDescent="0.25">
      <c r="B32" s="53"/>
      <c r="C32"/>
      <c r="D32" t="s">
        <v>58</v>
      </c>
      <c r="E32" s="23"/>
      <c r="F32" s="25"/>
      <c r="G32"/>
      <c r="H32" s="31"/>
      <c r="I32"/>
      <c r="J32" s="17">
        <f t="shared" si="7"/>
        <v>0</v>
      </c>
      <c r="K32" s="17">
        <f>J32*(1+$F32)</f>
        <v>0</v>
      </c>
      <c r="L32" s="17">
        <f t="shared" si="8"/>
        <v>0</v>
      </c>
      <c r="M32" s="17">
        <f t="shared" si="8"/>
        <v>0</v>
      </c>
      <c r="N32" s="17">
        <f t="shared" si="8"/>
        <v>0</v>
      </c>
      <c r="O32" s="17">
        <f t="shared" si="8"/>
        <v>0</v>
      </c>
      <c r="P32" s="17">
        <f t="shared" si="8"/>
        <v>0</v>
      </c>
      <c r="Q32" s="17">
        <f t="shared" si="8"/>
        <v>0</v>
      </c>
      <c r="R32" s="17">
        <f t="shared" si="8"/>
        <v>0</v>
      </c>
      <c r="S32" s="17">
        <f t="shared" si="8"/>
        <v>0</v>
      </c>
      <c r="T32" s="17">
        <f t="shared" si="8"/>
        <v>0</v>
      </c>
      <c r="U32" s="17">
        <f t="shared" si="8"/>
        <v>0</v>
      </c>
      <c r="V32" s="17">
        <f t="shared" si="8"/>
        <v>0</v>
      </c>
      <c r="W32" s="17">
        <f t="shared" si="8"/>
        <v>0</v>
      </c>
      <c r="X32" s="17">
        <f t="shared" si="8"/>
        <v>0</v>
      </c>
      <c r="Y32" s="17">
        <f t="shared" si="8"/>
        <v>0</v>
      </c>
      <c r="Z32" s="17">
        <f t="shared" si="8"/>
        <v>0</v>
      </c>
      <c r="AA32" s="17">
        <f t="shared" si="8"/>
        <v>0</v>
      </c>
      <c r="AB32" s="17">
        <f t="shared" si="8"/>
        <v>0</v>
      </c>
      <c r="AC32" s="17">
        <f t="shared" si="8"/>
        <v>0</v>
      </c>
      <c r="AD32" s="17">
        <f t="shared" si="8"/>
        <v>0</v>
      </c>
      <c r="AE32" s="17">
        <f t="shared" si="8"/>
        <v>0</v>
      </c>
      <c r="AF32" s="17">
        <f t="shared" si="8"/>
        <v>0</v>
      </c>
      <c r="AG32" s="17">
        <f t="shared" si="8"/>
        <v>0</v>
      </c>
      <c r="AH32" s="17">
        <f t="shared" si="8"/>
        <v>0</v>
      </c>
      <c r="AI32" s="17">
        <f t="shared" si="8"/>
        <v>0</v>
      </c>
      <c r="AJ32" s="17">
        <f t="shared" si="8"/>
        <v>0</v>
      </c>
      <c r="AK32" s="18">
        <f t="shared" si="8"/>
        <v>0</v>
      </c>
    </row>
    <row r="33" spans="2:37" x14ac:dyDescent="0.25">
      <c r="B33" s="53"/>
      <c r="C33"/>
      <c r="D33" t="s">
        <v>59</v>
      </c>
      <c r="E33" s="23"/>
      <c r="F33" s="23"/>
      <c r="G33" s="101"/>
      <c r="H33" s="31"/>
      <c r="I33"/>
      <c r="J33" s="17">
        <f t="shared" si="7"/>
        <v>0</v>
      </c>
      <c r="K33" s="17">
        <f>J33*(1+$F33)</f>
        <v>0</v>
      </c>
      <c r="L33" s="17">
        <f t="shared" si="8"/>
        <v>0</v>
      </c>
      <c r="M33" s="17">
        <f t="shared" si="8"/>
        <v>0</v>
      </c>
      <c r="N33" s="17">
        <f t="shared" si="8"/>
        <v>0</v>
      </c>
      <c r="O33" s="17">
        <f t="shared" si="8"/>
        <v>0</v>
      </c>
      <c r="P33" s="17">
        <f t="shared" si="8"/>
        <v>0</v>
      </c>
      <c r="Q33" s="17">
        <f t="shared" si="8"/>
        <v>0</v>
      </c>
      <c r="R33" s="17">
        <f t="shared" si="8"/>
        <v>0</v>
      </c>
      <c r="S33" s="17">
        <f t="shared" si="8"/>
        <v>0</v>
      </c>
      <c r="T33" s="17">
        <f t="shared" si="8"/>
        <v>0</v>
      </c>
      <c r="U33" s="17">
        <f t="shared" si="8"/>
        <v>0</v>
      </c>
      <c r="V33" s="17">
        <f t="shared" si="8"/>
        <v>0</v>
      </c>
      <c r="W33" s="17">
        <f t="shared" si="8"/>
        <v>0</v>
      </c>
      <c r="X33" s="17">
        <f t="shared" si="8"/>
        <v>0</v>
      </c>
      <c r="Y33" s="17">
        <f t="shared" si="8"/>
        <v>0</v>
      </c>
      <c r="Z33" s="17">
        <f t="shared" si="8"/>
        <v>0</v>
      </c>
      <c r="AA33" s="17">
        <f t="shared" si="8"/>
        <v>0</v>
      </c>
      <c r="AB33" s="17">
        <f t="shared" si="8"/>
        <v>0</v>
      </c>
      <c r="AC33" s="17">
        <f t="shared" si="8"/>
        <v>0</v>
      </c>
      <c r="AD33" s="17">
        <f t="shared" si="8"/>
        <v>0</v>
      </c>
      <c r="AE33" s="17">
        <f t="shared" si="8"/>
        <v>0</v>
      </c>
      <c r="AF33" s="17">
        <f t="shared" si="8"/>
        <v>0</v>
      </c>
      <c r="AG33" s="17">
        <f t="shared" si="8"/>
        <v>0</v>
      </c>
      <c r="AH33" s="17">
        <f t="shared" si="8"/>
        <v>0</v>
      </c>
      <c r="AI33" s="17">
        <f t="shared" si="8"/>
        <v>0</v>
      </c>
      <c r="AJ33" s="17">
        <f t="shared" si="8"/>
        <v>0</v>
      </c>
      <c r="AK33" s="18">
        <f t="shared" si="8"/>
        <v>0</v>
      </c>
    </row>
    <row r="34" spans="2:37" s="14" customFormat="1" x14ac:dyDescent="0.25">
      <c r="B34" s="12"/>
      <c r="C34" s="34"/>
      <c r="D34" s="34" t="s">
        <v>60</v>
      </c>
      <c r="E34" s="24">
        <f>SUM(E30:E33)</f>
        <v>0</v>
      </c>
      <c r="F34" s="24"/>
      <c r="G34" s="13"/>
      <c r="H34" s="72"/>
      <c r="I34" s="34"/>
      <c r="J34" s="19">
        <f>SUM(J30:J33)</f>
        <v>0</v>
      </c>
      <c r="K34" s="19">
        <f t="shared" ref="K34:AK34" si="9">SUM(K30:K33)</f>
        <v>0</v>
      </c>
      <c r="L34" s="19">
        <f t="shared" si="9"/>
        <v>0</v>
      </c>
      <c r="M34" s="19">
        <f t="shared" si="9"/>
        <v>0</v>
      </c>
      <c r="N34" s="19">
        <f t="shared" si="9"/>
        <v>0</v>
      </c>
      <c r="O34" s="19">
        <f t="shared" si="9"/>
        <v>0</v>
      </c>
      <c r="P34" s="19">
        <f t="shared" si="9"/>
        <v>0</v>
      </c>
      <c r="Q34" s="19">
        <f t="shared" si="9"/>
        <v>0</v>
      </c>
      <c r="R34" s="19">
        <f t="shared" si="9"/>
        <v>0</v>
      </c>
      <c r="S34" s="19">
        <f t="shared" si="9"/>
        <v>0</v>
      </c>
      <c r="T34" s="19">
        <f t="shared" si="9"/>
        <v>0</v>
      </c>
      <c r="U34" s="19">
        <f t="shared" si="9"/>
        <v>0</v>
      </c>
      <c r="V34" s="19">
        <f t="shared" si="9"/>
        <v>0</v>
      </c>
      <c r="W34" s="19">
        <f t="shared" si="9"/>
        <v>0</v>
      </c>
      <c r="X34" s="19">
        <f t="shared" si="9"/>
        <v>0</v>
      </c>
      <c r="Y34" s="19">
        <f t="shared" si="9"/>
        <v>0</v>
      </c>
      <c r="Z34" s="19">
        <f t="shared" si="9"/>
        <v>0</v>
      </c>
      <c r="AA34" s="19">
        <f t="shared" si="9"/>
        <v>0</v>
      </c>
      <c r="AB34" s="19">
        <f t="shared" si="9"/>
        <v>0</v>
      </c>
      <c r="AC34" s="19">
        <f t="shared" si="9"/>
        <v>0</v>
      </c>
      <c r="AD34" s="19">
        <f t="shared" si="9"/>
        <v>0</v>
      </c>
      <c r="AE34" s="19">
        <f t="shared" si="9"/>
        <v>0</v>
      </c>
      <c r="AF34" s="19">
        <f t="shared" si="9"/>
        <v>0</v>
      </c>
      <c r="AG34" s="19">
        <f t="shared" si="9"/>
        <v>0</v>
      </c>
      <c r="AH34" s="19">
        <f t="shared" si="9"/>
        <v>0</v>
      </c>
      <c r="AI34" s="19">
        <f t="shared" si="9"/>
        <v>0</v>
      </c>
      <c r="AJ34" s="19">
        <f t="shared" si="9"/>
        <v>0</v>
      </c>
      <c r="AK34" s="20">
        <f t="shared" si="9"/>
        <v>0</v>
      </c>
    </row>
    <row r="35" spans="2:37" s="4" customFormat="1" ht="5.45" customHeight="1" x14ac:dyDescent="0.15">
      <c r="B35" s="59"/>
      <c r="C35" s="36"/>
      <c r="D35" s="36"/>
      <c r="E35" s="21"/>
      <c r="F35" s="21"/>
      <c r="G35" s="102"/>
      <c r="H35" s="33"/>
      <c r="I35" s="36"/>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2"/>
    </row>
    <row r="36" spans="2:37" x14ac:dyDescent="0.25">
      <c r="B36" s="53"/>
      <c r="C36"/>
      <c r="D36" t="s">
        <v>61</v>
      </c>
      <c r="E36" s="23"/>
      <c r="F36" s="23"/>
      <c r="G36" s="101"/>
      <c r="H36" s="31"/>
      <c r="I36"/>
      <c r="J36" s="17">
        <f t="shared" ref="J36:J39" si="10">E36</f>
        <v>0</v>
      </c>
      <c r="K36" s="17">
        <f>J36*(1+$F36)</f>
        <v>0</v>
      </c>
      <c r="L36" s="17">
        <f t="shared" ref="L36:AK39" si="11">K36*(1+$F36)</f>
        <v>0</v>
      </c>
      <c r="M36" s="17">
        <f t="shared" si="11"/>
        <v>0</v>
      </c>
      <c r="N36" s="17">
        <f t="shared" si="11"/>
        <v>0</v>
      </c>
      <c r="O36" s="17">
        <f t="shared" si="11"/>
        <v>0</v>
      </c>
      <c r="P36" s="17">
        <f t="shared" si="11"/>
        <v>0</v>
      </c>
      <c r="Q36" s="17">
        <f t="shared" si="11"/>
        <v>0</v>
      </c>
      <c r="R36" s="17">
        <f t="shared" si="11"/>
        <v>0</v>
      </c>
      <c r="S36" s="17">
        <f t="shared" si="11"/>
        <v>0</v>
      </c>
      <c r="T36" s="17">
        <f t="shared" si="11"/>
        <v>0</v>
      </c>
      <c r="U36" s="17">
        <f t="shared" si="11"/>
        <v>0</v>
      </c>
      <c r="V36" s="17">
        <f t="shared" si="11"/>
        <v>0</v>
      </c>
      <c r="W36" s="17">
        <f t="shared" si="11"/>
        <v>0</v>
      </c>
      <c r="X36" s="17">
        <f t="shared" si="11"/>
        <v>0</v>
      </c>
      <c r="Y36" s="17">
        <f t="shared" si="11"/>
        <v>0</v>
      </c>
      <c r="Z36" s="17">
        <f t="shared" si="11"/>
        <v>0</v>
      </c>
      <c r="AA36" s="17">
        <f t="shared" si="11"/>
        <v>0</v>
      </c>
      <c r="AB36" s="17">
        <f t="shared" si="11"/>
        <v>0</v>
      </c>
      <c r="AC36" s="17">
        <f t="shared" si="11"/>
        <v>0</v>
      </c>
      <c r="AD36" s="17">
        <f t="shared" si="11"/>
        <v>0</v>
      </c>
      <c r="AE36" s="17">
        <f t="shared" si="11"/>
        <v>0</v>
      </c>
      <c r="AF36" s="17">
        <f t="shared" si="11"/>
        <v>0</v>
      </c>
      <c r="AG36" s="17">
        <f t="shared" si="11"/>
        <v>0</v>
      </c>
      <c r="AH36" s="17">
        <f t="shared" si="11"/>
        <v>0</v>
      </c>
      <c r="AI36" s="17">
        <f t="shared" si="11"/>
        <v>0</v>
      </c>
      <c r="AJ36" s="17">
        <f t="shared" si="11"/>
        <v>0</v>
      </c>
      <c r="AK36" s="18">
        <f t="shared" si="11"/>
        <v>0</v>
      </c>
    </row>
    <row r="37" spans="2:37" x14ac:dyDescent="0.25">
      <c r="B37" s="53"/>
      <c r="C37"/>
      <c r="D37" t="s">
        <v>62</v>
      </c>
      <c r="E37" s="23"/>
      <c r="F37" s="23"/>
      <c r="G37" s="101"/>
      <c r="H37" s="31"/>
      <c r="I37"/>
      <c r="J37" s="17">
        <f t="shared" si="10"/>
        <v>0</v>
      </c>
      <c r="K37" s="17">
        <f>J37*(1+$F37)</f>
        <v>0</v>
      </c>
      <c r="L37" s="17">
        <f t="shared" si="11"/>
        <v>0</v>
      </c>
      <c r="M37" s="17">
        <f t="shared" si="11"/>
        <v>0</v>
      </c>
      <c r="N37" s="17">
        <f t="shared" si="11"/>
        <v>0</v>
      </c>
      <c r="O37" s="17">
        <f t="shared" si="11"/>
        <v>0</v>
      </c>
      <c r="P37" s="17">
        <f t="shared" si="11"/>
        <v>0</v>
      </c>
      <c r="Q37" s="17">
        <f t="shared" si="11"/>
        <v>0</v>
      </c>
      <c r="R37" s="17">
        <f t="shared" si="11"/>
        <v>0</v>
      </c>
      <c r="S37" s="17">
        <f t="shared" si="11"/>
        <v>0</v>
      </c>
      <c r="T37" s="17">
        <f t="shared" si="11"/>
        <v>0</v>
      </c>
      <c r="U37" s="17">
        <f t="shared" si="11"/>
        <v>0</v>
      </c>
      <c r="V37" s="17">
        <f t="shared" si="11"/>
        <v>0</v>
      </c>
      <c r="W37" s="17">
        <f t="shared" si="11"/>
        <v>0</v>
      </c>
      <c r="X37" s="17">
        <f t="shared" si="11"/>
        <v>0</v>
      </c>
      <c r="Y37" s="17">
        <f t="shared" si="11"/>
        <v>0</v>
      </c>
      <c r="Z37" s="17">
        <f t="shared" si="11"/>
        <v>0</v>
      </c>
      <c r="AA37" s="17">
        <f t="shared" si="11"/>
        <v>0</v>
      </c>
      <c r="AB37" s="17">
        <f t="shared" si="11"/>
        <v>0</v>
      </c>
      <c r="AC37" s="17">
        <f t="shared" si="11"/>
        <v>0</v>
      </c>
      <c r="AD37" s="17">
        <f t="shared" si="11"/>
        <v>0</v>
      </c>
      <c r="AE37" s="17">
        <f t="shared" si="11"/>
        <v>0</v>
      </c>
      <c r="AF37" s="17">
        <f t="shared" si="11"/>
        <v>0</v>
      </c>
      <c r="AG37" s="17">
        <f t="shared" si="11"/>
        <v>0</v>
      </c>
      <c r="AH37" s="17">
        <f t="shared" si="11"/>
        <v>0</v>
      </c>
      <c r="AI37" s="17">
        <f t="shared" si="11"/>
        <v>0</v>
      </c>
      <c r="AJ37" s="17">
        <f t="shared" si="11"/>
        <v>0</v>
      </c>
      <c r="AK37" s="18">
        <f t="shared" si="11"/>
        <v>0</v>
      </c>
    </row>
    <row r="38" spans="2:37" x14ac:dyDescent="0.25">
      <c r="B38" s="53"/>
      <c r="C38"/>
      <c r="D38" t="s">
        <v>63</v>
      </c>
      <c r="E38" s="23"/>
      <c r="F38" s="25"/>
      <c r="G38"/>
      <c r="H38" s="31"/>
      <c r="I38"/>
      <c r="J38" s="17">
        <f t="shared" si="10"/>
        <v>0</v>
      </c>
      <c r="K38" s="17">
        <f>J38*(1+$F38)</f>
        <v>0</v>
      </c>
      <c r="L38" s="17">
        <f t="shared" si="11"/>
        <v>0</v>
      </c>
      <c r="M38" s="17">
        <f t="shared" si="11"/>
        <v>0</v>
      </c>
      <c r="N38" s="17">
        <f t="shared" si="11"/>
        <v>0</v>
      </c>
      <c r="O38" s="17">
        <f t="shared" si="11"/>
        <v>0</v>
      </c>
      <c r="P38" s="17">
        <f t="shared" si="11"/>
        <v>0</v>
      </c>
      <c r="Q38" s="17">
        <f t="shared" si="11"/>
        <v>0</v>
      </c>
      <c r="R38" s="17">
        <f t="shared" si="11"/>
        <v>0</v>
      </c>
      <c r="S38" s="17">
        <f t="shared" si="11"/>
        <v>0</v>
      </c>
      <c r="T38" s="17">
        <f t="shared" si="11"/>
        <v>0</v>
      </c>
      <c r="U38" s="17">
        <f t="shared" si="11"/>
        <v>0</v>
      </c>
      <c r="V38" s="17">
        <f t="shared" si="11"/>
        <v>0</v>
      </c>
      <c r="W38" s="17">
        <f t="shared" si="11"/>
        <v>0</v>
      </c>
      <c r="X38" s="17">
        <f t="shared" si="11"/>
        <v>0</v>
      </c>
      <c r="Y38" s="17">
        <f t="shared" si="11"/>
        <v>0</v>
      </c>
      <c r="Z38" s="17">
        <f t="shared" si="11"/>
        <v>0</v>
      </c>
      <c r="AA38" s="17">
        <f t="shared" si="11"/>
        <v>0</v>
      </c>
      <c r="AB38" s="17">
        <f t="shared" si="11"/>
        <v>0</v>
      </c>
      <c r="AC38" s="17">
        <f t="shared" si="11"/>
        <v>0</v>
      </c>
      <c r="AD38" s="17">
        <f t="shared" si="11"/>
        <v>0</v>
      </c>
      <c r="AE38" s="17">
        <f t="shared" si="11"/>
        <v>0</v>
      </c>
      <c r="AF38" s="17">
        <f t="shared" si="11"/>
        <v>0</v>
      </c>
      <c r="AG38" s="17">
        <f t="shared" si="11"/>
        <v>0</v>
      </c>
      <c r="AH38" s="17">
        <f t="shared" si="11"/>
        <v>0</v>
      </c>
      <c r="AI38" s="17">
        <f t="shared" si="11"/>
        <v>0</v>
      </c>
      <c r="AJ38" s="17">
        <f t="shared" si="11"/>
        <v>0</v>
      </c>
      <c r="AK38" s="18">
        <f t="shared" si="11"/>
        <v>0</v>
      </c>
    </row>
    <row r="39" spans="2:37" x14ac:dyDescent="0.25">
      <c r="B39" s="53"/>
      <c r="C39"/>
      <c r="D39" t="s">
        <v>64</v>
      </c>
      <c r="E39" s="23"/>
      <c r="F39" s="23"/>
      <c r="G39" s="101"/>
      <c r="H39" s="31"/>
      <c r="I39"/>
      <c r="J39" s="17">
        <f t="shared" si="10"/>
        <v>0</v>
      </c>
      <c r="K39" s="17">
        <f>J39*(1+$F39)</f>
        <v>0</v>
      </c>
      <c r="L39" s="17">
        <f t="shared" si="11"/>
        <v>0</v>
      </c>
      <c r="M39" s="17">
        <f t="shared" si="11"/>
        <v>0</v>
      </c>
      <c r="N39" s="17">
        <f t="shared" si="11"/>
        <v>0</v>
      </c>
      <c r="O39" s="17">
        <f t="shared" si="11"/>
        <v>0</v>
      </c>
      <c r="P39" s="17">
        <f t="shared" si="11"/>
        <v>0</v>
      </c>
      <c r="Q39" s="17">
        <f t="shared" si="11"/>
        <v>0</v>
      </c>
      <c r="R39" s="17">
        <f t="shared" si="11"/>
        <v>0</v>
      </c>
      <c r="S39" s="17">
        <f t="shared" si="11"/>
        <v>0</v>
      </c>
      <c r="T39" s="17">
        <f t="shared" si="11"/>
        <v>0</v>
      </c>
      <c r="U39" s="17">
        <f t="shared" si="11"/>
        <v>0</v>
      </c>
      <c r="V39" s="17">
        <f t="shared" si="11"/>
        <v>0</v>
      </c>
      <c r="W39" s="17">
        <f t="shared" si="11"/>
        <v>0</v>
      </c>
      <c r="X39" s="17">
        <f t="shared" si="11"/>
        <v>0</v>
      </c>
      <c r="Y39" s="17">
        <f t="shared" si="11"/>
        <v>0</v>
      </c>
      <c r="Z39" s="17">
        <f t="shared" si="11"/>
        <v>0</v>
      </c>
      <c r="AA39" s="17">
        <f t="shared" si="11"/>
        <v>0</v>
      </c>
      <c r="AB39" s="17">
        <f t="shared" si="11"/>
        <v>0</v>
      </c>
      <c r="AC39" s="17">
        <f t="shared" si="11"/>
        <v>0</v>
      </c>
      <c r="AD39" s="17">
        <f t="shared" si="11"/>
        <v>0</v>
      </c>
      <c r="AE39" s="17">
        <f t="shared" si="11"/>
        <v>0</v>
      </c>
      <c r="AF39" s="17">
        <f t="shared" si="11"/>
        <v>0</v>
      </c>
      <c r="AG39" s="17">
        <f t="shared" si="11"/>
        <v>0</v>
      </c>
      <c r="AH39" s="17">
        <f t="shared" si="11"/>
        <v>0</v>
      </c>
      <c r="AI39" s="17">
        <f t="shared" si="11"/>
        <v>0</v>
      </c>
      <c r="AJ39" s="17">
        <f t="shared" si="11"/>
        <v>0</v>
      </c>
      <c r="AK39" s="18">
        <f t="shared" si="11"/>
        <v>0</v>
      </c>
    </row>
    <row r="40" spans="2:37" s="14" customFormat="1" x14ac:dyDescent="0.25">
      <c r="B40" s="12"/>
      <c r="C40" s="34"/>
      <c r="D40" s="34" t="s">
        <v>65</v>
      </c>
      <c r="E40" s="24">
        <f>SUM(E36:E39)</f>
        <v>0</v>
      </c>
      <c r="F40" s="24"/>
      <c r="G40" s="13"/>
      <c r="H40" s="72"/>
      <c r="I40" s="34"/>
      <c r="J40" s="19">
        <f>SUM(J36:J39)</f>
        <v>0</v>
      </c>
      <c r="K40" s="19">
        <f t="shared" ref="K40:AK40" si="12">SUM(K36:K39)</f>
        <v>0</v>
      </c>
      <c r="L40" s="19">
        <f t="shared" si="12"/>
        <v>0</v>
      </c>
      <c r="M40" s="19">
        <f t="shared" si="12"/>
        <v>0</v>
      </c>
      <c r="N40" s="19">
        <f t="shared" si="12"/>
        <v>0</v>
      </c>
      <c r="O40" s="19">
        <f t="shared" si="12"/>
        <v>0</v>
      </c>
      <c r="P40" s="19">
        <f t="shared" si="12"/>
        <v>0</v>
      </c>
      <c r="Q40" s="19">
        <f t="shared" si="12"/>
        <v>0</v>
      </c>
      <c r="R40" s="19">
        <f t="shared" si="12"/>
        <v>0</v>
      </c>
      <c r="S40" s="19">
        <f t="shared" si="12"/>
        <v>0</v>
      </c>
      <c r="T40" s="19">
        <f t="shared" si="12"/>
        <v>0</v>
      </c>
      <c r="U40" s="19">
        <f t="shared" si="12"/>
        <v>0</v>
      </c>
      <c r="V40" s="19">
        <f t="shared" si="12"/>
        <v>0</v>
      </c>
      <c r="W40" s="19">
        <f t="shared" si="12"/>
        <v>0</v>
      </c>
      <c r="X40" s="19">
        <f t="shared" si="12"/>
        <v>0</v>
      </c>
      <c r="Y40" s="19">
        <f t="shared" si="12"/>
        <v>0</v>
      </c>
      <c r="Z40" s="19">
        <f t="shared" si="12"/>
        <v>0</v>
      </c>
      <c r="AA40" s="19">
        <f t="shared" si="12"/>
        <v>0</v>
      </c>
      <c r="AB40" s="19">
        <f t="shared" si="12"/>
        <v>0</v>
      </c>
      <c r="AC40" s="19">
        <f t="shared" si="12"/>
        <v>0</v>
      </c>
      <c r="AD40" s="19">
        <f t="shared" si="12"/>
        <v>0</v>
      </c>
      <c r="AE40" s="19">
        <f t="shared" si="12"/>
        <v>0</v>
      </c>
      <c r="AF40" s="19">
        <f t="shared" si="12"/>
        <v>0</v>
      </c>
      <c r="AG40" s="19">
        <f t="shared" si="12"/>
        <v>0</v>
      </c>
      <c r="AH40" s="19">
        <f t="shared" si="12"/>
        <v>0</v>
      </c>
      <c r="AI40" s="19">
        <f t="shared" si="12"/>
        <v>0</v>
      </c>
      <c r="AJ40" s="19">
        <f t="shared" si="12"/>
        <v>0</v>
      </c>
      <c r="AK40" s="20">
        <f t="shared" si="12"/>
        <v>0</v>
      </c>
    </row>
    <row r="41" spans="2:37" s="4" customFormat="1" ht="5.45" customHeight="1" x14ac:dyDescent="0.15">
      <c r="B41" s="59"/>
      <c r="C41" s="36"/>
      <c r="D41" s="36"/>
      <c r="E41" s="21"/>
      <c r="F41" s="21"/>
      <c r="G41" s="102"/>
      <c r="H41" s="33"/>
      <c r="I41" s="36"/>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2"/>
    </row>
    <row r="42" spans="2:37" x14ac:dyDescent="0.25">
      <c r="B42" s="53"/>
      <c r="C42"/>
      <c r="D42" t="s">
        <v>66</v>
      </c>
      <c r="E42" s="23"/>
      <c r="F42" s="23"/>
      <c r="G42" s="101"/>
      <c r="H42" s="31"/>
      <c r="I42"/>
      <c r="J42" s="17">
        <f t="shared" ref="J42:J45" si="13">E42</f>
        <v>0</v>
      </c>
      <c r="K42" s="17">
        <f>J42*(1+$F42)</f>
        <v>0</v>
      </c>
      <c r="L42" s="17">
        <f t="shared" ref="L42:AK45" si="14">K42*(1+$F42)</f>
        <v>0</v>
      </c>
      <c r="M42" s="17">
        <f t="shared" si="14"/>
        <v>0</v>
      </c>
      <c r="N42" s="17">
        <f t="shared" si="14"/>
        <v>0</v>
      </c>
      <c r="O42" s="17">
        <f t="shared" si="14"/>
        <v>0</v>
      </c>
      <c r="P42" s="17">
        <f t="shared" si="14"/>
        <v>0</v>
      </c>
      <c r="Q42" s="17">
        <f t="shared" si="14"/>
        <v>0</v>
      </c>
      <c r="R42" s="17">
        <f t="shared" si="14"/>
        <v>0</v>
      </c>
      <c r="S42" s="17">
        <f t="shared" si="14"/>
        <v>0</v>
      </c>
      <c r="T42" s="17">
        <f t="shared" si="14"/>
        <v>0</v>
      </c>
      <c r="U42" s="17">
        <f t="shared" si="14"/>
        <v>0</v>
      </c>
      <c r="V42" s="17">
        <f t="shared" si="14"/>
        <v>0</v>
      </c>
      <c r="W42" s="17">
        <f t="shared" si="14"/>
        <v>0</v>
      </c>
      <c r="X42" s="17">
        <f t="shared" si="14"/>
        <v>0</v>
      </c>
      <c r="Y42" s="17">
        <f t="shared" si="14"/>
        <v>0</v>
      </c>
      <c r="Z42" s="17">
        <f t="shared" si="14"/>
        <v>0</v>
      </c>
      <c r="AA42" s="17">
        <f t="shared" si="14"/>
        <v>0</v>
      </c>
      <c r="AB42" s="17">
        <f t="shared" si="14"/>
        <v>0</v>
      </c>
      <c r="AC42" s="17">
        <f t="shared" si="14"/>
        <v>0</v>
      </c>
      <c r="AD42" s="17">
        <f t="shared" si="14"/>
        <v>0</v>
      </c>
      <c r="AE42" s="17">
        <f t="shared" si="14"/>
        <v>0</v>
      </c>
      <c r="AF42" s="17">
        <f t="shared" si="14"/>
        <v>0</v>
      </c>
      <c r="AG42" s="17">
        <f t="shared" si="14"/>
        <v>0</v>
      </c>
      <c r="AH42" s="17">
        <f t="shared" si="14"/>
        <v>0</v>
      </c>
      <c r="AI42" s="17">
        <f t="shared" si="14"/>
        <v>0</v>
      </c>
      <c r="AJ42" s="17">
        <f t="shared" si="14"/>
        <v>0</v>
      </c>
      <c r="AK42" s="18">
        <f t="shared" si="14"/>
        <v>0</v>
      </c>
    </row>
    <row r="43" spans="2:37" x14ac:dyDescent="0.25">
      <c r="B43" s="53"/>
      <c r="C43"/>
      <c r="D43" t="s">
        <v>67</v>
      </c>
      <c r="E43" s="23"/>
      <c r="F43" s="25"/>
      <c r="G43"/>
      <c r="H43" s="31"/>
      <c r="I43"/>
      <c r="J43" s="17">
        <f t="shared" si="13"/>
        <v>0</v>
      </c>
      <c r="K43" s="17">
        <f>J43*(1+$F43)</f>
        <v>0</v>
      </c>
      <c r="L43" s="17">
        <f t="shared" si="14"/>
        <v>0</v>
      </c>
      <c r="M43" s="17">
        <f t="shared" si="14"/>
        <v>0</v>
      </c>
      <c r="N43" s="17">
        <f t="shared" si="14"/>
        <v>0</v>
      </c>
      <c r="O43" s="17">
        <f t="shared" si="14"/>
        <v>0</v>
      </c>
      <c r="P43" s="17">
        <f t="shared" si="14"/>
        <v>0</v>
      </c>
      <c r="Q43" s="17">
        <f t="shared" si="14"/>
        <v>0</v>
      </c>
      <c r="R43" s="17">
        <f t="shared" si="14"/>
        <v>0</v>
      </c>
      <c r="S43" s="17">
        <f t="shared" si="14"/>
        <v>0</v>
      </c>
      <c r="T43" s="17">
        <f t="shared" si="14"/>
        <v>0</v>
      </c>
      <c r="U43" s="17">
        <f t="shared" si="14"/>
        <v>0</v>
      </c>
      <c r="V43" s="17">
        <f t="shared" si="14"/>
        <v>0</v>
      </c>
      <c r="W43" s="17">
        <f t="shared" si="14"/>
        <v>0</v>
      </c>
      <c r="X43" s="17">
        <f t="shared" si="14"/>
        <v>0</v>
      </c>
      <c r="Y43" s="17">
        <f t="shared" si="14"/>
        <v>0</v>
      </c>
      <c r="Z43" s="17">
        <f t="shared" si="14"/>
        <v>0</v>
      </c>
      <c r="AA43" s="17">
        <f t="shared" si="14"/>
        <v>0</v>
      </c>
      <c r="AB43" s="17">
        <f t="shared" si="14"/>
        <v>0</v>
      </c>
      <c r="AC43" s="17">
        <f t="shared" si="14"/>
        <v>0</v>
      </c>
      <c r="AD43" s="17">
        <f t="shared" si="14"/>
        <v>0</v>
      </c>
      <c r="AE43" s="17">
        <f t="shared" si="14"/>
        <v>0</v>
      </c>
      <c r="AF43" s="17">
        <f t="shared" si="14"/>
        <v>0</v>
      </c>
      <c r="AG43" s="17">
        <f t="shared" si="14"/>
        <v>0</v>
      </c>
      <c r="AH43" s="17">
        <f t="shared" si="14"/>
        <v>0</v>
      </c>
      <c r="AI43" s="17">
        <f t="shared" si="14"/>
        <v>0</v>
      </c>
      <c r="AJ43" s="17">
        <f t="shared" si="14"/>
        <v>0</v>
      </c>
      <c r="AK43" s="18">
        <f t="shared" si="14"/>
        <v>0</v>
      </c>
    </row>
    <row r="44" spans="2:37" x14ac:dyDescent="0.25">
      <c r="B44" s="53"/>
      <c r="C44"/>
      <c r="D44" t="s">
        <v>68</v>
      </c>
      <c r="E44" s="23"/>
      <c r="F44" s="25"/>
      <c r="G44"/>
      <c r="H44" s="31"/>
      <c r="I44"/>
      <c r="J44" s="17">
        <f t="shared" si="13"/>
        <v>0</v>
      </c>
      <c r="K44" s="17">
        <f>J44*(1+$F44)</f>
        <v>0</v>
      </c>
      <c r="L44" s="17">
        <f t="shared" si="14"/>
        <v>0</v>
      </c>
      <c r="M44" s="17">
        <f t="shared" si="14"/>
        <v>0</v>
      </c>
      <c r="N44" s="17">
        <f t="shared" si="14"/>
        <v>0</v>
      </c>
      <c r="O44" s="17">
        <f t="shared" si="14"/>
        <v>0</v>
      </c>
      <c r="P44" s="17">
        <f t="shared" si="14"/>
        <v>0</v>
      </c>
      <c r="Q44" s="17">
        <f t="shared" si="14"/>
        <v>0</v>
      </c>
      <c r="R44" s="17">
        <f t="shared" si="14"/>
        <v>0</v>
      </c>
      <c r="S44" s="17">
        <f t="shared" si="14"/>
        <v>0</v>
      </c>
      <c r="T44" s="17">
        <f t="shared" si="14"/>
        <v>0</v>
      </c>
      <c r="U44" s="17">
        <f t="shared" si="14"/>
        <v>0</v>
      </c>
      <c r="V44" s="17">
        <f t="shared" si="14"/>
        <v>0</v>
      </c>
      <c r="W44" s="17">
        <f t="shared" si="14"/>
        <v>0</v>
      </c>
      <c r="X44" s="17">
        <f t="shared" si="14"/>
        <v>0</v>
      </c>
      <c r="Y44" s="17">
        <f t="shared" si="14"/>
        <v>0</v>
      </c>
      <c r="Z44" s="17">
        <f t="shared" si="14"/>
        <v>0</v>
      </c>
      <c r="AA44" s="17">
        <f t="shared" si="14"/>
        <v>0</v>
      </c>
      <c r="AB44" s="17">
        <f t="shared" si="14"/>
        <v>0</v>
      </c>
      <c r="AC44" s="17">
        <f t="shared" si="14"/>
        <v>0</v>
      </c>
      <c r="AD44" s="17">
        <f t="shared" si="14"/>
        <v>0</v>
      </c>
      <c r="AE44" s="17">
        <f t="shared" si="14"/>
        <v>0</v>
      </c>
      <c r="AF44" s="17">
        <f t="shared" si="14"/>
        <v>0</v>
      </c>
      <c r="AG44" s="17">
        <f t="shared" si="14"/>
        <v>0</v>
      </c>
      <c r="AH44" s="17">
        <f t="shared" si="14"/>
        <v>0</v>
      </c>
      <c r="AI44" s="17">
        <f t="shared" si="14"/>
        <v>0</v>
      </c>
      <c r="AJ44" s="17">
        <f t="shared" si="14"/>
        <v>0</v>
      </c>
      <c r="AK44" s="18">
        <f t="shared" si="14"/>
        <v>0</v>
      </c>
    </row>
    <row r="45" spans="2:37" x14ac:dyDescent="0.25">
      <c r="B45" s="53"/>
      <c r="C45"/>
      <c r="D45" t="s">
        <v>69</v>
      </c>
      <c r="E45" s="23"/>
      <c r="F45" s="25"/>
      <c r="G45"/>
      <c r="H45" s="31"/>
      <c r="I45"/>
      <c r="J45" s="17">
        <f t="shared" si="13"/>
        <v>0</v>
      </c>
      <c r="K45" s="17">
        <f>J45*(1+$F45)</f>
        <v>0</v>
      </c>
      <c r="L45" s="17">
        <f t="shared" si="14"/>
        <v>0</v>
      </c>
      <c r="M45" s="17">
        <f t="shared" si="14"/>
        <v>0</v>
      </c>
      <c r="N45" s="17">
        <f t="shared" si="14"/>
        <v>0</v>
      </c>
      <c r="O45" s="17">
        <f t="shared" si="14"/>
        <v>0</v>
      </c>
      <c r="P45" s="17">
        <f t="shared" si="14"/>
        <v>0</v>
      </c>
      <c r="Q45" s="17">
        <f t="shared" si="14"/>
        <v>0</v>
      </c>
      <c r="R45" s="17">
        <f t="shared" si="14"/>
        <v>0</v>
      </c>
      <c r="S45" s="17">
        <f t="shared" si="14"/>
        <v>0</v>
      </c>
      <c r="T45" s="17">
        <f t="shared" si="14"/>
        <v>0</v>
      </c>
      <c r="U45" s="17">
        <f t="shared" si="14"/>
        <v>0</v>
      </c>
      <c r="V45" s="17">
        <f t="shared" si="14"/>
        <v>0</v>
      </c>
      <c r="W45" s="17">
        <f t="shared" si="14"/>
        <v>0</v>
      </c>
      <c r="X45" s="17">
        <f t="shared" si="14"/>
        <v>0</v>
      </c>
      <c r="Y45" s="17">
        <f t="shared" si="14"/>
        <v>0</v>
      </c>
      <c r="Z45" s="17">
        <f t="shared" si="14"/>
        <v>0</v>
      </c>
      <c r="AA45" s="17">
        <f t="shared" si="14"/>
        <v>0</v>
      </c>
      <c r="AB45" s="17">
        <f t="shared" si="14"/>
        <v>0</v>
      </c>
      <c r="AC45" s="17">
        <f t="shared" si="14"/>
        <v>0</v>
      </c>
      <c r="AD45" s="17">
        <f t="shared" si="14"/>
        <v>0</v>
      </c>
      <c r="AE45" s="17">
        <f t="shared" si="14"/>
        <v>0</v>
      </c>
      <c r="AF45" s="17">
        <f t="shared" si="14"/>
        <v>0</v>
      </c>
      <c r="AG45" s="17">
        <f t="shared" si="14"/>
        <v>0</v>
      </c>
      <c r="AH45" s="17">
        <f t="shared" si="14"/>
        <v>0</v>
      </c>
      <c r="AI45" s="17">
        <f t="shared" si="14"/>
        <v>0</v>
      </c>
      <c r="AJ45" s="17">
        <f t="shared" si="14"/>
        <v>0</v>
      </c>
      <c r="AK45" s="18">
        <f t="shared" si="14"/>
        <v>0</v>
      </c>
    </row>
    <row r="46" spans="2:37" s="14" customFormat="1" x14ac:dyDescent="0.25">
      <c r="B46" s="12"/>
      <c r="C46" s="34"/>
      <c r="D46" s="34" t="s">
        <v>70</v>
      </c>
      <c r="E46" s="24">
        <f>SUM(E42:E45)</f>
        <v>0</v>
      </c>
      <c r="F46" s="24"/>
      <c r="G46" s="13"/>
      <c r="H46" s="72"/>
      <c r="I46" s="34"/>
      <c r="J46" s="19">
        <f>SUM(J42:J45)</f>
        <v>0</v>
      </c>
      <c r="K46" s="19">
        <f t="shared" ref="K46:AK46" si="15">SUM(K42:K45)</f>
        <v>0</v>
      </c>
      <c r="L46" s="19">
        <f t="shared" si="15"/>
        <v>0</v>
      </c>
      <c r="M46" s="19">
        <f t="shared" si="15"/>
        <v>0</v>
      </c>
      <c r="N46" s="19">
        <f t="shared" si="15"/>
        <v>0</v>
      </c>
      <c r="O46" s="19">
        <f t="shared" si="15"/>
        <v>0</v>
      </c>
      <c r="P46" s="19">
        <f t="shared" si="15"/>
        <v>0</v>
      </c>
      <c r="Q46" s="19">
        <f t="shared" si="15"/>
        <v>0</v>
      </c>
      <c r="R46" s="19">
        <f t="shared" si="15"/>
        <v>0</v>
      </c>
      <c r="S46" s="19">
        <f t="shared" si="15"/>
        <v>0</v>
      </c>
      <c r="T46" s="19">
        <f t="shared" si="15"/>
        <v>0</v>
      </c>
      <c r="U46" s="19">
        <f t="shared" si="15"/>
        <v>0</v>
      </c>
      <c r="V46" s="19">
        <f t="shared" si="15"/>
        <v>0</v>
      </c>
      <c r="W46" s="19">
        <f t="shared" si="15"/>
        <v>0</v>
      </c>
      <c r="X46" s="19">
        <f t="shared" si="15"/>
        <v>0</v>
      </c>
      <c r="Y46" s="19">
        <f t="shared" si="15"/>
        <v>0</v>
      </c>
      <c r="Z46" s="19">
        <f t="shared" si="15"/>
        <v>0</v>
      </c>
      <c r="AA46" s="19">
        <f t="shared" si="15"/>
        <v>0</v>
      </c>
      <c r="AB46" s="19">
        <f t="shared" si="15"/>
        <v>0</v>
      </c>
      <c r="AC46" s="19">
        <f t="shared" si="15"/>
        <v>0</v>
      </c>
      <c r="AD46" s="19">
        <f t="shared" si="15"/>
        <v>0</v>
      </c>
      <c r="AE46" s="19">
        <f t="shared" si="15"/>
        <v>0</v>
      </c>
      <c r="AF46" s="19">
        <f t="shared" si="15"/>
        <v>0</v>
      </c>
      <c r="AG46" s="19">
        <f t="shared" si="15"/>
        <v>0</v>
      </c>
      <c r="AH46" s="19">
        <f t="shared" si="15"/>
        <v>0</v>
      </c>
      <c r="AI46" s="19">
        <f t="shared" si="15"/>
        <v>0</v>
      </c>
      <c r="AJ46" s="19">
        <f t="shared" si="15"/>
        <v>0</v>
      </c>
      <c r="AK46" s="20">
        <f t="shared" si="15"/>
        <v>0</v>
      </c>
    </row>
    <row r="47" spans="2:37" s="4" customFormat="1" ht="5.45" customHeight="1" x14ac:dyDescent="0.15">
      <c r="B47" s="59"/>
      <c r="C47" s="36"/>
      <c r="D47" s="36"/>
      <c r="E47" s="36"/>
      <c r="F47" s="36"/>
      <c r="G47" s="36"/>
      <c r="H47" s="33"/>
      <c r="I47" s="36"/>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10"/>
    </row>
    <row r="48" spans="2:37" s="4" customFormat="1" ht="14.45" customHeight="1" x14ac:dyDescent="0.25">
      <c r="B48" s="59"/>
      <c r="C48" s="34" t="s">
        <v>71</v>
      </c>
      <c r="D48" s="36"/>
      <c r="E48" s="36"/>
      <c r="F48" s="36"/>
      <c r="G48" s="36"/>
      <c r="H48" s="33"/>
      <c r="I48" s="36"/>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10"/>
    </row>
    <row r="49" spans="2:37" x14ac:dyDescent="0.25">
      <c r="B49" s="53"/>
      <c r="C49"/>
      <c r="D49" t="s">
        <v>72</v>
      </c>
      <c r="E49" s="91"/>
      <c r="F49" s="91"/>
      <c r="G49"/>
      <c r="H49" s="31">
        <f>SUM(J49:AK49)</f>
        <v>0</v>
      </c>
      <c r="I49"/>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63"/>
    </row>
    <row r="50" spans="2:37" ht="14.45" customHeight="1" x14ac:dyDescent="0.25">
      <c r="B50" s="53"/>
      <c r="C50"/>
      <c r="D50" t="s">
        <v>73</v>
      </c>
      <c r="E50" s="91"/>
      <c r="F50" s="91"/>
      <c r="G50"/>
      <c r="H50" s="31">
        <f>SUM(J50:AK50)</f>
        <v>0</v>
      </c>
      <c r="I50"/>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63"/>
    </row>
    <row r="51" spans="2:37" ht="14.45" customHeight="1" x14ac:dyDescent="0.25">
      <c r="B51" s="53"/>
      <c r="C51"/>
      <c r="D51" t="s">
        <v>74</v>
      </c>
      <c r="E51" s="91"/>
      <c r="F51" s="91"/>
      <c r="G51"/>
      <c r="H51" s="31">
        <f>SUM(J51:AK51)</f>
        <v>0</v>
      </c>
      <c r="I51"/>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63"/>
    </row>
    <row r="52" spans="2:37" ht="14.45" customHeight="1" x14ac:dyDescent="0.25">
      <c r="B52" s="53"/>
      <c r="C52"/>
      <c r="D52" t="s">
        <v>75</v>
      </c>
      <c r="E52" s="91"/>
      <c r="F52" s="91"/>
      <c r="G52"/>
      <c r="H52" s="31">
        <f t="shared" ref="H52:H54" si="16">SUM(J52:AK52)</f>
        <v>0</v>
      </c>
      <c r="I52"/>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63"/>
    </row>
    <row r="53" spans="2:37" ht="14.45" customHeight="1" x14ac:dyDescent="0.25">
      <c r="B53" s="53"/>
      <c r="C53"/>
      <c r="D53" t="s">
        <v>76</v>
      </c>
      <c r="E53" s="91"/>
      <c r="F53" s="91"/>
      <c r="G53"/>
      <c r="H53" s="31">
        <f t="shared" si="16"/>
        <v>0</v>
      </c>
      <c r="I53"/>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63"/>
    </row>
    <row r="54" spans="2:37" ht="14.45" customHeight="1" x14ac:dyDescent="0.25">
      <c r="B54" s="53"/>
      <c r="C54"/>
      <c r="D54" t="s">
        <v>77</v>
      </c>
      <c r="E54" s="91"/>
      <c r="F54" s="91"/>
      <c r="G54"/>
      <c r="H54" s="31">
        <f t="shared" si="16"/>
        <v>0</v>
      </c>
      <c r="I54"/>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63"/>
    </row>
    <row r="55" spans="2:37" s="4" customFormat="1" x14ac:dyDescent="0.25">
      <c r="B55" s="59"/>
      <c r="C55" s="36"/>
      <c r="D55" s="36"/>
      <c r="E55" s="16"/>
      <c r="F55" s="16"/>
      <c r="G55" s="36"/>
      <c r="H55" s="33"/>
      <c r="I55" s="36"/>
      <c r="J55" s="15" t="s">
        <v>45</v>
      </c>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61"/>
    </row>
    <row r="56" spans="2:37" x14ac:dyDescent="0.25">
      <c r="B56" s="53"/>
      <c r="C56"/>
      <c r="D56" t="s">
        <v>78</v>
      </c>
      <c r="E56" s="23"/>
      <c r="F56" s="25"/>
      <c r="G56"/>
      <c r="H56" s="31"/>
      <c r="I56"/>
      <c r="J56" s="17">
        <f t="shared" ref="J56:J61" si="17">E56</f>
        <v>0</v>
      </c>
      <c r="K56" s="17">
        <f t="shared" ref="K56:K61" si="18">J56*(1+$F56)</f>
        <v>0</v>
      </c>
      <c r="L56" s="17">
        <f t="shared" ref="L56:AK61" si="19">K56*(1+$F56)</f>
        <v>0</v>
      </c>
      <c r="M56" s="17">
        <f t="shared" si="19"/>
        <v>0</v>
      </c>
      <c r="N56" s="17">
        <f t="shared" si="19"/>
        <v>0</v>
      </c>
      <c r="O56" s="17">
        <f t="shared" si="19"/>
        <v>0</v>
      </c>
      <c r="P56" s="17">
        <f t="shared" si="19"/>
        <v>0</v>
      </c>
      <c r="Q56" s="17">
        <f t="shared" si="19"/>
        <v>0</v>
      </c>
      <c r="R56" s="17">
        <f t="shared" si="19"/>
        <v>0</v>
      </c>
      <c r="S56" s="17">
        <f t="shared" si="19"/>
        <v>0</v>
      </c>
      <c r="T56" s="17">
        <f t="shared" si="19"/>
        <v>0</v>
      </c>
      <c r="U56" s="17">
        <f t="shared" si="19"/>
        <v>0</v>
      </c>
      <c r="V56" s="17">
        <f t="shared" si="19"/>
        <v>0</v>
      </c>
      <c r="W56" s="17">
        <f t="shared" si="19"/>
        <v>0</v>
      </c>
      <c r="X56" s="17">
        <f t="shared" si="19"/>
        <v>0</v>
      </c>
      <c r="Y56" s="17">
        <f t="shared" si="19"/>
        <v>0</v>
      </c>
      <c r="Z56" s="17">
        <f t="shared" si="19"/>
        <v>0</v>
      </c>
      <c r="AA56" s="17">
        <f t="shared" si="19"/>
        <v>0</v>
      </c>
      <c r="AB56" s="17">
        <f t="shared" si="19"/>
        <v>0</v>
      </c>
      <c r="AC56" s="17">
        <f t="shared" si="19"/>
        <v>0</v>
      </c>
      <c r="AD56" s="17">
        <f t="shared" si="19"/>
        <v>0</v>
      </c>
      <c r="AE56" s="17">
        <f t="shared" si="19"/>
        <v>0</v>
      </c>
      <c r="AF56" s="17">
        <f t="shared" si="19"/>
        <v>0</v>
      </c>
      <c r="AG56" s="17">
        <f t="shared" si="19"/>
        <v>0</v>
      </c>
      <c r="AH56" s="17">
        <f t="shared" si="19"/>
        <v>0</v>
      </c>
      <c r="AI56" s="17">
        <f t="shared" si="19"/>
        <v>0</v>
      </c>
      <c r="AJ56" s="17">
        <f t="shared" si="19"/>
        <v>0</v>
      </c>
      <c r="AK56" s="18">
        <f t="shared" si="19"/>
        <v>0</v>
      </c>
    </row>
    <row r="57" spans="2:37" x14ac:dyDescent="0.25">
      <c r="B57" s="53"/>
      <c r="C57"/>
      <c r="D57" t="s">
        <v>79</v>
      </c>
      <c r="E57" s="23"/>
      <c r="F57" s="25"/>
      <c r="G57"/>
      <c r="H57" s="31"/>
      <c r="I57"/>
      <c r="J57" s="17">
        <f t="shared" si="17"/>
        <v>0</v>
      </c>
      <c r="K57" s="17">
        <f t="shared" si="18"/>
        <v>0</v>
      </c>
      <c r="L57" s="17">
        <f t="shared" si="19"/>
        <v>0</v>
      </c>
      <c r="M57" s="17">
        <f t="shared" si="19"/>
        <v>0</v>
      </c>
      <c r="N57" s="17">
        <f t="shared" si="19"/>
        <v>0</v>
      </c>
      <c r="O57" s="17">
        <f t="shared" si="19"/>
        <v>0</v>
      </c>
      <c r="P57" s="17">
        <f t="shared" si="19"/>
        <v>0</v>
      </c>
      <c r="Q57" s="17">
        <f t="shared" si="19"/>
        <v>0</v>
      </c>
      <c r="R57" s="17">
        <f t="shared" si="19"/>
        <v>0</v>
      </c>
      <c r="S57" s="17">
        <f t="shared" si="19"/>
        <v>0</v>
      </c>
      <c r="T57" s="17">
        <f t="shared" si="19"/>
        <v>0</v>
      </c>
      <c r="U57" s="17">
        <f t="shared" si="19"/>
        <v>0</v>
      </c>
      <c r="V57" s="17">
        <f t="shared" si="19"/>
        <v>0</v>
      </c>
      <c r="W57" s="17">
        <f t="shared" si="19"/>
        <v>0</v>
      </c>
      <c r="X57" s="17">
        <f t="shared" si="19"/>
        <v>0</v>
      </c>
      <c r="Y57" s="17">
        <f t="shared" si="19"/>
        <v>0</v>
      </c>
      <c r="Z57" s="17">
        <f t="shared" si="19"/>
        <v>0</v>
      </c>
      <c r="AA57" s="17">
        <f t="shared" si="19"/>
        <v>0</v>
      </c>
      <c r="AB57" s="17">
        <f t="shared" si="19"/>
        <v>0</v>
      </c>
      <c r="AC57" s="17">
        <f t="shared" si="19"/>
        <v>0</v>
      </c>
      <c r="AD57" s="17">
        <f t="shared" si="19"/>
        <v>0</v>
      </c>
      <c r="AE57" s="17">
        <f t="shared" si="19"/>
        <v>0</v>
      </c>
      <c r="AF57" s="17">
        <f t="shared" si="19"/>
        <v>0</v>
      </c>
      <c r="AG57" s="17">
        <f t="shared" si="19"/>
        <v>0</v>
      </c>
      <c r="AH57" s="17">
        <f t="shared" si="19"/>
        <v>0</v>
      </c>
      <c r="AI57" s="17">
        <f t="shared" si="19"/>
        <v>0</v>
      </c>
      <c r="AJ57" s="17">
        <f t="shared" si="19"/>
        <v>0</v>
      </c>
      <c r="AK57" s="18">
        <f t="shared" si="19"/>
        <v>0</v>
      </c>
    </row>
    <row r="58" spans="2:37" x14ac:dyDescent="0.25">
      <c r="B58" s="53"/>
      <c r="C58"/>
      <c r="D58" t="s">
        <v>80</v>
      </c>
      <c r="E58" s="23"/>
      <c r="F58" s="23"/>
      <c r="G58"/>
      <c r="H58" s="31"/>
      <c r="I58"/>
      <c r="J58" s="17">
        <f t="shared" si="17"/>
        <v>0</v>
      </c>
      <c r="K58" s="17">
        <f t="shared" si="18"/>
        <v>0</v>
      </c>
      <c r="L58" s="17">
        <f t="shared" si="19"/>
        <v>0</v>
      </c>
      <c r="M58" s="17">
        <f t="shared" si="19"/>
        <v>0</v>
      </c>
      <c r="N58" s="17">
        <f t="shared" si="19"/>
        <v>0</v>
      </c>
      <c r="O58" s="17">
        <f t="shared" si="19"/>
        <v>0</v>
      </c>
      <c r="P58" s="17">
        <f t="shared" si="19"/>
        <v>0</v>
      </c>
      <c r="Q58" s="17">
        <f t="shared" si="19"/>
        <v>0</v>
      </c>
      <c r="R58" s="17">
        <f t="shared" si="19"/>
        <v>0</v>
      </c>
      <c r="S58" s="17">
        <f t="shared" si="19"/>
        <v>0</v>
      </c>
      <c r="T58" s="17">
        <f t="shared" si="19"/>
        <v>0</v>
      </c>
      <c r="U58" s="17">
        <f t="shared" si="19"/>
        <v>0</v>
      </c>
      <c r="V58" s="17">
        <f t="shared" si="19"/>
        <v>0</v>
      </c>
      <c r="W58" s="17">
        <f t="shared" si="19"/>
        <v>0</v>
      </c>
      <c r="X58" s="17">
        <f t="shared" si="19"/>
        <v>0</v>
      </c>
      <c r="Y58" s="17">
        <f t="shared" si="19"/>
        <v>0</v>
      </c>
      <c r="Z58" s="17">
        <f t="shared" si="19"/>
        <v>0</v>
      </c>
      <c r="AA58" s="17">
        <f t="shared" si="19"/>
        <v>0</v>
      </c>
      <c r="AB58" s="17">
        <f t="shared" si="19"/>
        <v>0</v>
      </c>
      <c r="AC58" s="17">
        <f t="shared" si="19"/>
        <v>0</v>
      </c>
      <c r="AD58" s="17">
        <f t="shared" si="19"/>
        <v>0</v>
      </c>
      <c r="AE58" s="17">
        <f t="shared" si="19"/>
        <v>0</v>
      </c>
      <c r="AF58" s="17">
        <f t="shared" si="19"/>
        <v>0</v>
      </c>
      <c r="AG58" s="17">
        <f t="shared" si="19"/>
        <v>0</v>
      </c>
      <c r="AH58" s="17">
        <f t="shared" si="19"/>
        <v>0</v>
      </c>
      <c r="AI58" s="17">
        <f t="shared" si="19"/>
        <v>0</v>
      </c>
      <c r="AJ58" s="17">
        <f t="shared" si="19"/>
        <v>0</v>
      </c>
      <c r="AK58" s="18">
        <f t="shared" si="19"/>
        <v>0</v>
      </c>
    </row>
    <row r="59" spans="2:37" x14ac:dyDescent="0.25">
      <c r="B59" s="53"/>
      <c r="C59"/>
      <c r="D59" t="s">
        <v>81</v>
      </c>
      <c r="E59" s="23"/>
      <c r="F59" s="25"/>
      <c r="G59"/>
      <c r="H59" s="31"/>
      <c r="I59"/>
      <c r="J59" s="17">
        <f t="shared" si="17"/>
        <v>0</v>
      </c>
      <c r="K59" s="17">
        <f t="shared" si="18"/>
        <v>0</v>
      </c>
      <c r="L59" s="17">
        <f t="shared" si="19"/>
        <v>0</v>
      </c>
      <c r="M59" s="17">
        <f t="shared" si="19"/>
        <v>0</v>
      </c>
      <c r="N59" s="17">
        <f t="shared" si="19"/>
        <v>0</v>
      </c>
      <c r="O59" s="17">
        <f t="shared" si="19"/>
        <v>0</v>
      </c>
      <c r="P59" s="17">
        <f t="shared" si="19"/>
        <v>0</v>
      </c>
      <c r="Q59" s="17">
        <f t="shared" si="19"/>
        <v>0</v>
      </c>
      <c r="R59" s="17">
        <f t="shared" si="19"/>
        <v>0</v>
      </c>
      <c r="S59" s="17">
        <f t="shared" si="19"/>
        <v>0</v>
      </c>
      <c r="T59" s="17">
        <f t="shared" si="19"/>
        <v>0</v>
      </c>
      <c r="U59" s="17">
        <f t="shared" si="19"/>
        <v>0</v>
      </c>
      <c r="V59" s="17">
        <f t="shared" si="19"/>
        <v>0</v>
      </c>
      <c r="W59" s="17">
        <f t="shared" si="19"/>
        <v>0</v>
      </c>
      <c r="X59" s="17">
        <f t="shared" si="19"/>
        <v>0</v>
      </c>
      <c r="Y59" s="17">
        <f t="shared" si="19"/>
        <v>0</v>
      </c>
      <c r="Z59" s="17">
        <f t="shared" si="19"/>
        <v>0</v>
      </c>
      <c r="AA59" s="17">
        <f t="shared" si="19"/>
        <v>0</v>
      </c>
      <c r="AB59" s="17">
        <f t="shared" si="19"/>
        <v>0</v>
      </c>
      <c r="AC59" s="17">
        <f t="shared" si="19"/>
        <v>0</v>
      </c>
      <c r="AD59" s="17">
        <f t="shared" si="19"/>
        <v>0</v>
      </c>
      <c r="AE59" s="17">
        <f t="shared" si="19"/>
        <v>0</v>
      </c>
      <c r="AF59" s="17">
        <f t="shared" si="19"/>
        <v>0</v>
      </c>
      <c r="AG59" s="17">
        <f t="shared" si="19"/>
        <v>0</v>
      </c>
      <c r="AH59" s="17">
        <f t="shared" si="19"/>
        <v>0</v>
      </c>
      <c r="AI59" s="17">
        <f t="shared" si="19"/>
        <v>0</v>
      </c>
      <c r="AJ59" s="17">
        <f t="shared" si="19"/>
        <v>0</v>
      </c>
      <c r="AK59" s="18">
        <f t="shared" si="19"/>
        <v>0</v>
      </c>
    </row>
    <row r="60" spans="2:37" x14ac:dyDescent="0.25">
      <c r="B60" s="53"/>
      <c r="C60"/>
      <c r="D60" t="s">
        <v>82</v>
      </c>
      <c r="E60" s="23"/>
      <c r="F60" s="23"/>
      <c r="G60"/>
      <c r="H60" s="31"/>
      <c r="I60"/>
      <c r="J60" s="17">
        <f t="shared" si="17"/>
        <v>0</v>
      </c>
      <c r="K60" s="17">
        <f t="shared" si="18"/>
        <v>0</v>
      </c>
      <c r="L60" s="17">
        <f t="shared" si="19"/>
        <v>0</v>
      </c>
      <c r="M60" s="17">
        <f t="shared" si="19"/>
        <v>0</v>
      </c>
      <c r="N60" s="17">
        <f t="shared" si="19"/>
        <v>0</v>
      </c>
      <c r="O60" s="17">
        <f t="shared" si="19"/>
        <v>0</v>
      </c>
      <c r="P60" s="17">
        <f t="shared" si="19"/>
        <v>0</v>
      </c>
      <c r="Q60" s="17">
        <f t="shared" si="19"/>
        <v>0</v>
      </c>
      <c r="R60" s="17">
        <f t="shared" si="19"/>
        <v>0</v>
      </c>
      <c r="S60" s="17">
        <f t="shared" si="19"/>
        <v>0</v>
      </c>
      <c r="T60" s="17">
        <f t="shared" si="19"/>
        <v>0</v>
      </c>
      <c r="U60" s="17">
        <f t="shared" si="19"/>
        <v>0</v>
      </c>
      <c r="V60" s="17">
        <f t="shared" si="19"/>
        <v>0</v>
      </c>
      <c r="W60" s="17">
        <f t="shared" si="19"/>
        <v>0</v>
      </c>
      <c r="X60" s="17">
        <f t="shared" si="19"/>
        <v>0</v>
      </c>
      <c r="Y60" s="17">
        <f t="shared" si="19"/>
        <v>0</v>
      </c>
      <c r="Z60" s="17">
        <f t="shared" si="19"/>
        <v>0</v>
      </c>
      <c r="AA60" s="17">
        <f t="shared" si="19"/>
        <v>0</v>
      </c>
      <c r="AB60" s="17">
        <f t="shared" si="19"/>
        <v>0</v>
      </c>
      <c r="AC60" s="17">
        <f t="shared" si="19"/>
        <v>0</v>
      </c>
      <c r="AD60" s="17">
        <f t="shared" si="19"/>
        <v>0</v>
      </c>
      <c r="AE60" s="17">
        <f t="shared" si="19"/>
        <v>0</v>
      </c>
      <c r="AF60" s="17">
        <f t="shared" si="19"/>
        <v>0</v>
      </c>
      <c r="AG60" s="17">
        <f t="shared" si="19"/>
        <v>0</v>
      </c>
      <c r="AH60" s="17">
        <f t="shared" si="19"/>
        <v>0</v>
      </c>
      <c r="AI60" s="17">
        <f t="shared" si="19"/>
        <v>0</v>
      </c>
      <c r="AJ60" s="17">
        <f t="shared" si="19"/>
        <v>0</v>
      </c>
      <c r="AK60" s="18">
        <f t="shared" si="19"/>
        <v>0</v>
      </c>
    </row>
    <row r="61" spans="2:37" x14ac:dyDescent="0.25">
      <c r="B61" s="53"/>
      <c r="C61"/>
      <c r="D61" t="s">
        <v>83</v>
      </c>
      <c r="E61" s="23"/>
      <c r="F61" s="23"/>
      <c r="G61"/>
      <c r="H61" s="31"/>
      <c r="I61"/>
      <c r="J61" s="17">
        <f t="shared" si="17"/>
        <v>0</v>
      </c>
      <c r="K61" s="17">
        <f t="shared" si="18"/>
        <v>0</v>
      </c>
      <c r="L61" s="17">
        <f t="shared" si="19"/>
        <v>0</v>
      </c>
      <c r="M61" s="17">
        <f t="shared" si="19"/>
        <v>0</v>
      </c>
      <c r="N61" s="17">
        <f t="shared" si="19"/>
        <v>0</v>
      </c>
      <c r="O61" s="17">
        <f t="shared" si="19"/>
        <v>0</v>
      </c>
      <c r="P61" s="17">
        <f t="shared" si="19"/>
        <v>0</v>
      </c>
      <c r="Q61" s="17">
        <f t="shared" si="19"/>
        <v>0</v>
      </c>
      <c r="R61" s="17">
        <f t="shared" si="19"/>
        <v>0</v>
      </c>
      <c r="S61" s="17">
        <f t="shared" si="19"/>
        <v>0</v>
      </c>
      <c r="T61" s="17">
        <f t="shared" si="19"/>
        <v>0</v>
      </c>
      <c r="U61" s="17">
        <f t="shared" si="19"/>
        <v>0</v>
      </c>
      <c r="V61" s="17">
        <f t="shared" si="19"/>
        <v>0</v>
      </c>
      <c r="W61" s="17">
        <f t="shared" si="19"/>
        <v>0</v>
      </c>
      <c r="X61" s="17">
        <f t="shared" si="19"/>
        <v>0</v>
      </c>
      <c r="Y61" s="17">
        <f t="shared" si="19"/>
        <v>0</v>
      </c>
      <c r="Z61" s="17">
        <f t="shared" si="19"/>
        <v>0</v>
      </c>
      <c r="AA61" s="17">
        <f t="shared" si="19"/>
        <v>0</v>
      </c>
      <c r="AB61" s="17">
        <f t="shared" si="19"/>
        <v>0</v>
      </c>
      <c r="AC61" s="17">
        <f t="shared" si="19"/>
        <v>0</v>
      </c>
      <c r="AD61" s="17">
        <f t="shared" si="19"/>
        <v>0</v>
      </c>
      <c r="AE61" s="17">
        <f t="shared" si="19"/>
        <v>0</v>
      </c>
      <c r="AF61" s="17">
        <f t="shared" si="19"/>
        <v>0</v>
      </c>
      <c r="AG61" s="17">
        <f t="shared" si="19"/>
        <v>0</v>
      </c>
      <c r="AH61" s="17">
        <f t="shared" si="19"/>
        <v>0</v>
      </c>
      <c r="AI61" s="17">
        <f t="shared" si="19"/>
        <v>0</v>
      </c>
      <c r="AJ61" s="17">
        <f t="shared" si="19"/>
        <v>0</v>
      </c>
      <c r="AK61" s="18">
        <f t="shared" si="19"/>
        <v>0</v>
      </c>
    </row>
    <row r="62" spans="2:37" s="4" customFormat="1" ht="5.45" customHeight="1" x14ac:dyDescent="0.15">
      <c r="B62" s="59"/>
      <c r="C62" s="36"/>
      <c r="D62" s="36"/>
      <c r="E62" s="36"/>
      <c r="F62" s="36"/>
      <c r="G62" s="36"/>
      <c r="H62" s="33"/>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61"/>
    </row>
    <row r="63" spans="2:37" x14ac:dyDescent="0.25">
      <c r="B63" s="64"/>
      <c r="C63"/>
      <c r="D63" s="65" t="s">
        <v>84</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7"/>
    </row>
    <row r="64" spans="2:37" s="4" customFormat="1" ht="5.45" customHeight="1" x14ac:dyDescent="0.15">
      <c r="B64" s="59"/>
      <c r="C64" s="36"/>
      <c r="D64" s="36"/>
      <c r="E64" s="36"/>
      <c r="F64" s="36"/>
      <c r="G64" s="36"/>
      <c r="H64" s="33"/>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61"/>
    </row>
    <row r="65" spans="2:37" ht="14.45" customHeight="1" x14ac:dyDescent="0.25">
      <c r="B65" s="53"/>
      <c r="C65" s="34" t="s">
        <v>85</v>
      </c>
      <c r="D65"/>
      <c r="E65"/>
      <c r="F65"/>
      <c r="G65"/>
      <c r="H65" s="31"/>
      <c r="I65"/>
      <c r="J65" s="15" t="s">
        <v>45</v>
      </c>
      <c r="K65"/>
      <c r="L65"/>
      <c r="M65"/>
      <c r="N65"/>
      <c r="O65"/>
      <c r="P65"/>
      <c r="Q65"/>
      <c r="R65"/>
      <c r="S65"/>
      <c r="T65"/>
      <c r="U65"/>
      <c r="V65"/>
      <c r="W65"/>
      <c r="X65"/>
      <c r="Y65"/>
      <c r="Z65"/>
      <c r="AA65"/>
      <c r="AB65"/>
      <c r="AC65"/>
      <c r="AD65"/>
      <c r="AE65"/>
      <c r="AF65"/>
      <c r="AG65"/>
      <c r="AH65"/>
      <c r="AI65"/>
      <c r="AJ65"/>
      <c r="AK65" s="54"/>
    </row>
    <row r="66" spans="2:37" ht="14.45" customHeight="1" x14ac:dyDescent="0.25">
      <c r="B66" s="53"/>
      <c r="C66"/>
      <c r="D66" s="79" t="str">
        <f>IF(E12="", "", E12)</f>
        <v/>
      </c>
      <c r="E66"/>
      <c r="F66"/>
      <c r="G66"/>
      <c r="H66" s="31">
        <f t="shared" ref="H66:H72" si="20">SUM(J66:AK66)</f>
        <v>0</v>
      </c>
      <c r="I66"/>
      <c r="J66" s="31">
        <f>J12*J22/1000</f>
        <v>0</v>
      </c>
      <c r="K66" s="31">
        <f t="shared" ref="K66:AK66" si="21">K12*K22/1000</f>
        <v>0</v>
      </c>
      <c r="L66" s="31">
        <f t="shared" si="21"/>
        <v>0</v>
      </c>
      <c r="M66" s="31">
        <f t="shared" si="21"/>
        <v>0</v>
      </c>
      <c r="N66" s="31">
        <f t="shared" si="21"/>
        <v>0</v>
      </c>
      <c r="O66" s="31">
        <f t="shared" si="21"/>
        <v>0</v>
      </c>
      <c r="P66" s="31">
        <f t="shared" si="21"/>
        <v>0</v>
      </c>
      <c r="Q66" s="31">
        <f t="shared" si="21"/>
        <v>0</v>
      </c>
      <c r="R66" s="31">
        <f t="shared" si="21"/>
        <v>0</v>
      </c>
      <c r="S66" s="31">
        <f t="shared" si="21"/>
        <v>0</v>
      </c>
      <c r="T66" s="31">
        <f t="shared" si="21"/>
        <v>0</v>
      </c>
      <c r="U66" s="31">
        <f t="shared" si="21"/>
        <v>0</v>
      </c>
      <c r="V66" s="31">
        <f t="shared" si="21"/>
        <v>0</v>
      </c>
      <c r="W66" s="31">
        <f t="shared" si="21"/>
        <v>0</v>
      </c>
      <c r="X66" s="31">
        <f t="shared" si="21"/>
        <v>0</v>
      </c>
      <c r="Y66" s="31">
        <f t="shared" si="21"/>
        <v>0</v>
      </c>
      <c r="Z66" s="31">
        <f t="shared" si="21"/>
        <v>0</v>
      </c>
      <c r="AA66" s="31">
        <f t="shared" si="21"/>
        <v>0</v>
      </c>
      <c r="AB66" s="31">
        <f t="shared" si="21"/>
        <v>0</v>
      </c>
      <c r="AC66" s="31">
        <f t="shared" si="21"/>
        <v>0</v>
      </c>
      <c r="AD66" s="31">
        <f t="shared" si="21"/>
        <v>0</v>
      </c>
      <c r="AE66" s="31">
        <f t="shared" si="21"/>
        <v>0</v>
      </c>
      <c r="AF66" s="31">
        <f t="shared" si="21"/>
        <v>0</v>
      </c>
      <c r="AG66" s="31">
        <f t="shared" si="21"/>
        <v>0</v>
      </c>
      <c r="AH66" s="31">
        <f t="shared" si="21"/>
        <v>0</v>
      </c>
      <c r="AI66" s="31">
        <f t="shared" si="21"/>
        <v>0</v>
      </c>
      <c r="AJ66" s="31">
        <f t="shared" si="21"/>
        <v>0</v>
      </c>
      <c r="AK66" s="68">
        <f t="shared" si="21"/>
        <v>0</v>
      </c>
    </row>
    <row r="67" spans="2:37" ht="14.45" customHeight="1" x14ac:dyDescent="0.25">
      <c r="B67" s="53"/>
      <c r="C67"/>
      <c r="D67" s="79" t="str">
        <f t="shared" ref="D67:D70" si="22">IF(E13="", "", E13)</f>
        <v/>
      </c>
      <c r="E67"/>
      <c r="F67"/>
      <c r="G67"/>
      <c r="H67" s="31">
        <f t="shared" si="20"/>
        <v>0</v>
      </c>
      <c r="I67"/>
      <c r="J67" s="31">
        <f>J13*J28/1000</f>
        <v>0</v>
      </c>
      <c r="K67" s="31">
        <f t="shared" ref="K67:AK67" si="23">K13*K28/1000</f>
        <v>0</v>
      </c>
      <c r="L67" s="31">
        <f t="shared" si="23"/>
        <v>0</v>
      </c>
      <c r="M67" s="31">
        <f t="shared" si="23"/>
        <v>0</v>
      </c>
      <c r="N67" s="31">
        <f t="shared" si="23"/>
        <v>0</v>
      </c>
      <c r="O67" s="31">
        <f t="shared" si="23"/>
        <v>0</v>
      </c>
      <c r="P67" s="31">
        <f t="shared" si="23"/>
        <v>0</v>
      </c>
      <c r="Q67" s="31">
        <f t="shared" si="23"/>
        <v>0</v>
      </c>
      <c r="R67" s="31">
        <f t="shared" si="23"/>
        <v>0</v>
      </c>
      <c r="S67" s="31">
        <f t="shared" si="23"/>
        <v>0</v>
      </c>
      <c r="T67" s="31">
        <f t="shared" si="23"/>
        <v>0</v>
      </c>
      <c r="U67" s="31">
        <f t="shared" si="23"/>
        <v>0</v>
      </c>
      <c r="V67" s="31">
        <f t="shared" si="23"/>
        <v>0</v>
      </c>
      <c r="W67" s="31">
        <f t="shared" si="23"/>
        <v>0</v>
      </c>
      <c r="X67" s="31">
        <f t="shared" si="23"/>
        <v>0</v>
      </c>
      <c r="Y67" s="31">
        <f t="shared" si="23"/>
        <v>0</v>
      </c>
      <c r="Z67" s="31">
        <f t="shared" si="23"/>
        <v>0</v>
      </c>
      <c r="AA67" s="31">
        <f t="shared" si="23"/>
        <v>0</v>
      </c>
      <c r="AB67" s="31">
        <f t="shared" si="23"/>
        <v>0</v>
      </c>
      <c r="AC67" s="31">
        <f t="shared" si="23"/>
        <v>0</v>
      </c>
      <c r="AD67" s="31">
        <f t="shared" si="23"/>
        <v>0</v>
      </c>
      <c r="AE67" s="31">
        <f t="shared" si="23"/>
        <v>0</v>
      </c>
      <c r="AF67" s="31">
        <f t="shared" si="23"/>
        <v>0</v>
      </c>
      <c r="AG67" s="31">
        <f t="shared" si="23"/>
        <v>0</v>
      </c>
      <c r="AH67" s="31">
        <f t="shared" si="23"/>
        <v>0</v>
      </c>
      <c r="AI67" s="31">
        <f t="shared" si="23"/>
        <v>0</v>
      </c>
      <c r="AJ67" s="31">
        <f t="shared" si="23"/>
        <v>0</v>
      </c>
      <c r="AK67" s="68">
        <f t="shared" si="23"/>
        <v>0</v>
      </c>
    </row>
    <row r="68" spans="2:37" ht="14.45" customHeight="1" x14ac:dyDescent="0.25">
      <c r="B68" s="53"/>
      <c r="C68"/>
      <c r="D68" s="79" t="str">
        <f t="shared" si="22"/>
        <v/>
      </c>
      <c r="E68"/>
      <c r="F68"/>
      <c r="G68"/>
      <c r="H68" s="31">
        <f t="shared" si="20"/>
        <v>0</v>
      </c>
      <c r="I68"/>
      <c r="J68" s="31">
        <f t="shared" ref="J68:AK68" si="24">J14*J34/1000</f>
        <v>0</v>
      </c>
      <c r="K68" s="31">
        <f t="shared" si="24"/>
        <v>0</v>
      </c>
      <c r="L68" s="31">
        <f t="shared" si="24"/>
        <v>0</v>
      </c>
      <c r="M68" s="31">
        <f t="shared" si="24"/>
        <v>0</v>
      </c>
      <c r="N68" s="31">
        <f t="shared" si="24"/>
        <v>0</v>
      </c>
      <c r="O68" s="31">
        <f t="shared" si="24"/>
        <v>0</v>
      </c>
      <c r="P68" s="31">
        <f t="shared" si="24"/>
        <v>0</v>
      </c>
      <c r="Q68" s="31">
        <f t="shared" si="24"/>
        <v>0</v>
      </c>
      <c r="R68" s="31">
        <f t="shared" si="24"/>
        <v>0</v>
      </c>
      <c r="S68" s="31">
        <f t="shared" si="24"/>
        <v>0</v>
      </c>
      <c r="T68" s="31">
        <f t="shared" si="24"/>
        <v>0</v>
      </c>
      <c r="U68" s="31">
        <f t="shared" si="24"/>
        <v>0</v>
      </c>
      <c r="V68" s="31">
        <f t="shared" si="24"/>
        <v>0</v>
      </c>
      <c r="W68" s="31">
        <f t="shared" si="24"/>
        <v>0</v>
      </c>
      <c r="X68" s="31">
        <f t="shared" si="24"/>
        <v>0</v>
      </c>
      <c r="Y68" s="31">
        <f t="shared" si="24"/>
        <v>0</v>
      </c>
      <c r="Z68" s="31">
        <f t="shared" si="24"/>
        <v>0</v>
      </c>
      <c r="AA68" s="31">
        <f t="shared" si="24"/>
        <v>0</v>
      </c>
      <c r="AB68" s="31">
        <f t="shared" si="24"/>
        <v>0</v>
      </c>
      <c r="AC68" s="31">
        <f t="shared" si="24"/>
        <v>0</v>
      </c>
      <c r="AD68" s="31">
        <f t="shared" si="24"/>
        <v>0</v>
      </c>
      <c r="AE68" s="31">
        <f t="shared" si="24"/>
        <v>0</v>
      </c>
      <c r="AF68" s="31">
        <f t="shared" si="24"/>
        <v>0</v>
      </c>
      <c r="AG68" s="31">
        <f t="shared" si="24"/>
        <v>0</v>
      </c>
      <c r="AH68" s="31">
        <f t="shared" si="24"/>
        <v>0</v>
      </c>
      <c r="AI68" s="31">
        <f t="shared" si="24"/>
        <v>0</v>
      </c>
      <c r="AJ68" s="31">
        <f t="shared" si="24"/>
        <v>0</v>
      </c>
      <c r="AK68" s="68">
        <f t="shared" si="24"/>
        <v>0</v>
      </c>
    </row>
    <row r="69" spans="2:37" ht="14.45" customHeight="1" x14ac:dyDescent="0.25">
      <c r="B69" s="53"/>
      <c r="C69"/>
      <c r="D69" s="79" t="str">
        <f t="shared" si="22"/>
        <v/>
      </c>
      <c r="E69"/>
      <c r="F69"/>
      <c r="G69"/>
      <c r="H69" s="31">
        <f t="shared" si="20"/>
        <v>0</v>
      </c>
      <c r="I69"/>
      <c r="J69" s="31">
        <f t="shared" ref="J69:AK69" si="25">J15*J40/1000</f>
        <v>0</v>
      </c>
      <c r="K69" s="31">
        <f t="shared" si="25"/>
        <v>0</v>
      </c>
      <c r="L69" s="31">
        <f t="shared" si="25"/>
        <v>0</v>
      </c>
      <c r="M69" s="31">
        <f t="shared" si="25"/>
        <v>0</v>
      </c>
      <c r="N69" s="31">
        <f t="shared" si="25"/>
        <v>0</v>
      </c>
      <c r="O69" s="31">
        <f t="shared" si="25"/>
        <v>0</v>
      </c>
      <c r="P69" s="31">
        <f t="shared" si="25"/>
        <v>0</v>
      </c>
      <c r="Q69" s="31">
        <f t="shared" si="25"/>
        <v>0</v>
      </c>
      <c r="R69" s="31">
        <f t="shared" si="25"/>
        <v>0</v>
      </c>
      <c r="S69" s="31">
        <f t="shared" si="25"/>
        <v>0</v>
      </c>
      <c r="T69" s="31">
        <f t="shared" si="25"/>
        <v>0</v>
      </c>
      <c r="U69" s="31">
        <f t="shared" si="25"/>
        <v>0</v>
      </c>
      <c r="V69" s="31">
        <f t="shared" si="25"/>
        <v>0</v>
      </c>
      <c r="W69" s="31">
        <f t="shared" si="25"/>
        <v>0</v>
      </c>
      <c r="X69" s="31">
        <f t="shared" si="25"/>
        <v>0</v>
      </c>
      <c r="Y69" s="31">
        <f t="shared" si="25"/>
        <v>0</v>
      </c>
      <c r="Z69" s="31">
        <f t="shared" si="25"/>
        <v>0</v>
      </c>
      <c r="AA69" s="31">
        <f t="shared" si="25"/>
        <v>0</v>
      </c>
      <c r="AB69" s="31">
        <f t="shared" si="25"/>
        <v>0</v>
      </c>
      <c r="AC69" s="31">
        <f t="shared" si="25"/>
        <v>0</v>
      </c>
      <c r="AD69" s="31">
        <f t="shared" si="25"/>
        <v>0</v>
      </c>
      <c r="AE69" s="31">
        <f t="shared" si="25"/>
        <v>0</v>
      </c>
      <c r="AF69" s="31">
        <f t="shared" si="25"/>
        <v>0</v>
      </c>
      <c r="AG69" s="31">
        <f t="shared" si="25"/>
        <v>0</v>
      </c>
      <c r="AH69" s="31">
        <f t="shared" si="25"/>
        <v>0</v>
      </c>
      <c r="AI69" s="31">
        <f t="shared" si="25"/>
        <v>0</v>
      </c>
      <c r="AJ69" s="31">
        <f t="shared" si="25"/>
        <v>0</v>
      </c>
      <c r="AK69" s="68">
        <f t="shared" si="25"/>
        <v>0</v>
      </c>
    </row>
    <row r="70" spans="2:37" ht="14.45" customHeight="1" x14ac:dyDescent="0.25">
      <c r="B70" s="53"/>
      <c r="C70"/>
      <c r="D70" s="79" t="str">
        <f t="shared" si="22"/>
        <v/>
      </c>
      <c r="E70"/>
      <c r="F70"/>
      <c r="G70"/>
      <c r="H70" s="31">
        <f t="shared" si="20"/>
        <v>0</v>
      </c>
      <c r="I70"/>
      <c r="J70" s="31">
        <f t="shared" ref="J70:AK70" si="26">J16*J46/1000</f>
        <v>0</v>
      </c>
      <c r="K70" s="31">
        <f t="shared" si="26"/>
        <v>0</v>
      </c>
      <c r="L70" s="31">
        <f t="shared" si="26"/>
        <v>0</v>
      </c>
      <c r="M70" s="31">
        <f t="shared" si="26"/>
        <v>0</v>
      </c>
      <c r="N70" s="31">
        <f t="shared" si="26"/>
        <v>0</v>
      </c>
      <c r="O70" s="31">
        <f t="shared" si="26"/>
        <v>0</v>
      </c>
      <c r="P70" s="31">
        <f t="shared" si="26"/>
        <v>0</v>
      </c>
      <c r="Q70" s="31">
        <f t="shared" si="26"/>
        <v>0</v>
      </c>
      <c r="R70" s="31">
        <f t="shared" si="26"/>
        <v>0</v>
      </c>
      <c r="S70" s="31">
        <f t="shared" si="26"/>
        <v>0</v>
      </c>
      <c r="T70" s="31">
        <f t="shared" si="26"/>
        <v>0</v>
      </c>
      <c r="U70" s="31">
        <f t="shared" si="26"/>
        <v>0</v>
      </c>
      <c r="V70" s="31">
        <f t="shared" si="26"/>
        <v>0</v>
      </c>
      <c r="W70" s="31">
        <f t="shared" si="26"/>
        <v>0</v>
      </c>
      <c r="X70" s="31">
        <f t="shared" si="26"/>
        <v>0</v>
      </c>
      <c r="Y70" s="31">
        <f t="shared" si="26"/>
        <v>0</v>
      </c>
      <c r="Z70" s="31">
        <f t="shared" si="26"/>
        <v>0</v>
      </c>
      <c r="AA70" s="31">
        <f t="shared" si="26"/>
        <v>0</v>
      </c>
      <c r="AB70" s="31">
        <f t="shared" si="26"/>
        <v>0</v>
      </c>
      <c r="AC70" s="31">
        <f t="shared" si="26"/>
        <v>0</v>
      </c>
      <c r="AD70" s="31">
        <f t="shared" si="26"/>
        <v>0</v>
      </c>
      <c r="AE70" s="31">
        <f t="shared" si="26"/>
        <v>0</v>
      </c>
      <c r="AF70" s="31">
        <f t="shared" si="26"/>
        <v>0</v>
      </c>
      <c r="AG70" s="31">
        <f t="shared" si="26"/>
        <v>0</v>
      </c>
      <c r="AH70" s="31">
        <f t="shared" si="26"/>
        <v>0</v>
      </c>
      <c r="AI70" s="31">
        <f t="shared" si="26"/>
        <v>0</v>
      </c>
      <c r="AJ70" s="31">
        <f t="shared" si="26"/>
        <v>0</v>
      </c>
      <c r="AK70" s="68">
        <f t="shared" si="26"/>
        <v>0</v>
      </c>
    </row>
    <row r="71" spans="2:37" ht="14.45" customHeight="1" x14ac:dyDescent="0.25">
      <c r="B71" s="53"/>
      <c r="C71"/>
      <c r="D71" t="s">
        <v>86</v>
      </c>
      <c r="E71" s="91"/>
      <c r="F71" s="25"/>
      <c r="G71"/>
      <c r="H71" s="31">
        <f t="shared" si="20"/>
        <v>0</v>
      </c>
      <c r="I71"/>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69"/>
    </row>
    <row r="72" spans="2:37" ht="15" customHeight="1" thickBot="1" x14ac:dyDescent="0.3">
      <c r="B72" s="53"/>
      <c r="C72"/>
      <c r="D72" s="29" t="s">
        <v>87</v>
      </c>
      <c r="E72"/>
      <c r="F72"/>
      <c r="G72"/>
      <c r="H72" s="30">
        <f t="shared" si="20"/>
        <v>0</v>
      </c>
      <c r="I72"/>
      <c r="J72" s="30">
        <f>SUM(J66:J71)</f>
        <v>0</v>
      </c>
      <c r="K72" s="30">
        <f t="shared" ref="K72:AK72" si="27">SUM(K66:K71)</f>
        <v>0</v>
      </c>
      <c r="L72" s="30">
        <f t="shared" si="27"/>
        <v>0</v>
      </c>
      <c r="M72" s="30">
        <f>SUM(M66:M71)</f>
        <v>0</v>
      </c>
      <c r="N72" s="30">
        <f t="shared" si="27"/>
        <v>0</v>
      </c>
      <c r="O72" s="30">
        <f t="shared" si="27"/>
        <v>0</v>
      </c>
      <c r="P72" s="30">
        <f t="shared" si="27"/>
        <v>0</v>
      </c>
      <c r="Q72" s="30">
        <f t="shared" si="27"/>
        <v>0</v>
      </c>
      <c r="R72" s="30">
        <f t="shared" si="27"/>
        <v>0</v>
      </c>
      <c r="S72" s="30">
        <f t="shared" si="27"/>
        <v>0</v>
      </c>
      <c r="T72" s="30">
        <f t="shared" si="27"/>
        <v>0</v>
      </c>
      <c r="U72" s="30">
        <f t="shared" si="27"/>
        <v>0</v>
      </c>
      <c r="V72" s="30">
        <f t="shared" si="27"/>
        <v>0</v>
      </c>
      <c r="W72" s="30">
        <f t="shared" si="27"/>
        <v>0</v>
      </c>
      <c r="X72" s="30">
        <f t="shared" si="27"/>
        <v>0</v>
      </c>
      <c r="Y72" s="30">
        <f t="shared" si="27"/>
        <v>0</v>
      </c>
      <c r="Z72" s="30">
        <f t="shared" si="27"/>
        <v>0</v>
      </c>
      <c r="AA72" s="30">
        <f t="shared" si="27"/>
        <v>0</v>
      </c>
      <c r="AB72" s="30">
        <f t="shared" si="27"/>
        <v>0</v>
      </c>
      <c r="AC72" s="30">
        <f t="shared" si="27"/>
        <v>0</v>
      </c>
      <c r="AD72" s="30">
        <f t="shared" si="27"/>
        <v>0</v>
      </c>
      <c r="AE72" s="30">
        <f t="shared" si="27"/>
        <v>0</v>
      </c>
      <c r="AF72" s="30">
        <f t="shared" si="27"/>
        <v>0</v>
      </c>
      <c r="AG72" s="30">
        <f t="shared" si="27"/>
        <v>0</v>
      </c>
      <c r="AH72" s="30">
        <f t="shared" si="27"/>
        <v>0</v>
      </c>
      <c r="AI72" s="30">
        <f t="shared" si="27"/>
        <v>0</v>
      </c>
      <c r="AJ72" s="30">
        <f t="shared" si="27"/>
        <v>0</v>
      </c>
      <c r="AK72" s="70">
        <f t="shared" si="27"/>
        <v>0</v>
      </c>
    </row>
    <row r="73" spans="2:37" s="4" customFormat="1" ht="5.85" customHeight="1" thickTop="1" x14ac:dyDescent="0.15">
      <c r="B73" s="59"/>
      <c r="C73" s="36"/>
      <c r="D73" s="36"/>
      <c r="E73" s="36"/>
      <c r="F73" s="36"/>
      <c r="G73" s="36"/>
      <c r="H73" s="33"/>
      <c r="I73" s="36"/>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71"/>
    </row>
    <row r="74" spans="2:37" ht="14.45" customHeight="1" x14ac:dyDescent="0.25">
      <c r="B74" s="53"/>
      <c r="C74" s="34" t="s">
        <v>88</v>
      </c>
      <c r="D74"/>
      <c r="E74"/>
      <c r="F74"/>
      <c r="G74"/>
      <c r="H74" s="31"/>
      <c r="I74"/>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68"/>
    </row>
    <row r="75" spans="2:37" ht="14.45" customHeight="1" x14ac:dyDescent="0.25">
      <c r="B75" s="53"/>
      <c r="C75"/>
      <c r="D75" t="s">
        <v>89</v>
      </c>
      <c r="E75" s="91"/>
      <c r="F75" s="91"/>
      <c r="G75"/>
      <c r="H75" s="31">
        <f t="shared" ref="H75:H79" si="28">SUM(J75:AK75)</f>
        <v>0</v>
      </c>
      <c r="I75"/>
      <c r="J75" s="48"/>
      <c r="K75" s="48"/>
      <c r="L75" s="48"/>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68"/>
    </row>
    <row r="76" spans="2:37" ht="14.45" customHeight="1" x14ac:dyDescent="0.25">
      <c r="B76" s="53"/>
      <c r="C76"/>
      <c r="D76" t="s">
        <v>90</v>
      </c>
      <c r="E76" s="91"/>
      <c r="F76" s="91"/>
      <c r="G76"/>
      <c r="H76" s="31">
        <f t="shared" si="28"/>
        <v>0</v>
      </c>
      <c r="I76"/>
      <c r="J76" s="48"/>
      <c r="K76" s="48"/>
      <c r="L76" s="48"/>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68"/>
    </row>
    <row r="77" spans="2:37" ht="14.45" customHeight="1" x14ac:dyDescent="0.25">
      <c r="B77" s="53"/>
      <c r="C77"/>
      <c r="D77" t="s">
        <v>91</v>
      </c>
      <c r="E77" s="91"/>
      <c r="F77" s="91"/>
      <c r="G77"/>
      <c r="H77" s="31">
        <f t="shared" si="28"/>
        <v>0</v>
      </c>
      <c r="I77"/>
      <c r="J77" s="48"/>
      <c r="K77" s="48"/>
      <c r="L77" s="48"/>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68"/>
    </row>
    <row r="78" spans="2:37" ht="14.45" customHeight="1" x14ac:dyDescent="0.25">
      <c r="B78" s="53"/>
      <c r="C78"/>
      <c r="D78" t="s">
        <v>92</v>
      </c>
      <c r="E78" s="91"/>
      <c r="F78" s="91"/>
      <c r="G78"/>
      <c r="H78" s="31">
        <f t="shared" si="28"/>
        <v>0</v>
      </c>
      <c r="I78"/>
      <c r="J78" s="48"/>
      <c r="K78" s="48"/>
      <c r="L78" s="48"/>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68"/>
    </row>
    <row r="79" spans="2:37" ht="14.45" customHeight="1" x14ac:dyDescent="0.25">
      <c r="B79" s="53"/>
      <c r="C79"/>
      <c r="D79" t="s">
        <v>93</v>
      </c>
      <c r="E79" s="91"/>
      <c r="F79" s="91"/>
      <c r="G79"/>
      <c r="H79" s="31">
        <f t="shared" si="28"/>
        <v>0</v>
      </c>
      <c r="I79"/>
      <c r="J79" s="48"/>
      <c r="K79" s="48"/>
      <c r="L79" s="48"/>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68"/>
    </row>
    <row r="80" spans="2:37" ht="15" customHeight="1" thickBot="1" x14ac:dyDescent="0.3">
      <c r="B80" s="53"/>
      <c r="C80"/>
      <c r="D80" s="29" t="s">
        <v>94</v>
      </c>
      <c r="E80"/>
      <c r="F80"/>
      <c r="G80"/>
      <c r="H80" s="30">
        <f>SUM(J80:AK80)</f>
        <v>0</v>
      </c>
      <c r="I80"/>
      <c r="J80" s="30">
        <f>SUM(J75:J79)</f>
        <v>0</v>
      </c>
      <c r="K80" s="30">
        <f t="shared" ref="K80:L80" si="29">SUM(K75:K79)</f>
        <v>0</v>
      </c>
      <c r="L80" s="30">
        <f t="shared" si="29"/>
        <v>0</v>
      </c>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68"/>
    </row>
    <row r="81" spans="2:37" s="4" customFormat="1" ht="5.85" customHeight="1" thickTop="1" x14ac:dyDescent="0.15">
      <c r="B81" s="59"/>
      <c r="C81" s="36"/>
      <c r="D81" s="32"/>
      <c r="E81" s="36"/>
      <c r="F81" s="36"/>
      <c r="G81" s="36"/>
      <c r="H81" s="33"/>
      <c r="I81" s="36"/>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71"/>
    </row>
    <row r="82" spans="2:37" ht="14.45" customHeight="1" x14ac:dyDescent="0.25">
      <c r="B82" s="53"/>
      <c r="C82" s="34" t="s">
        <v>95</v>
      </c>
      <c r="D82"/>
      <c r="E82"/>
      <c r="F82" s="25"/>
      <c r="G82"/>
      <c r="H82" s="31">
        <f>SUM(J82:AK82)</f>
        <v>0</v>
      </c>
      <c r="I82"/>
      <c r="J82" s="31"/>
      <c r="K82" s="31"/>
      <c r="L82" s="31"/>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69"/>
    </row>
    <row r="83" spans="2:37" s="4" customFormat="1" ht="5.45" customHeight="1" x14ac:dyDescent="0.15">
      <c r="B83" s="59"/>
      <c r="C83" s="36"/>
      <c r="D83" s="32"/>
      <c r="E83" s="36"/>
      <c r="F83" s="36"/>
      <c r="G83" s="36"/>
      <c r="H83" s="33"/>
      <c r="I83" s="36"/>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71"/>
    </row>
    <row r="84" spans="2:37" ht="14.45" customHeight="1" x14ac:dyDescent="0.25">
      <c r="B84" s="53"/>
      <c r="C84" s="34" t="s">
        <v>96</v>
      </c>
      <c r="D84"/>
      <c r="E84"/>
      <c r="F84"/>
      <c r="G84"/>
      <c r="H84" s="31"/>
      <c r="I84"/>
      <c r="J84" s="15" t="s">
        <v>45</v>
      </c>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68"/>
    </row>
    <row r="85" spans="2:37" ht="14.45" customHeight="1" x14ac:dyDescent="0.25">
      <c r="B85" s="53"/>
      <c r="C85"/>
      <c r="D85" s="79" t="str">
        <f>IF(E49="", "", E49)</f>
        <v/>
      </c>
      <c r="E85"/>
      <c r="F85"/>
      <c r="G85"/>
      <c r="H85" s="31">
        <f t="shared" ref="H85:H93" si="30">SUM(J85:AK85)</f>
        <v>0</v>
      </c>
      <c r="I85"/>
      <c r="J85" s="31">
        <f>-J49*J56/1000</f>
        <v>0</v>
      </c>
      <c r="K85" s="31">
        <f t="shared" ref="J85:AK90" si="31">-K49*K56/1000</f>
        <v>0</v>
      </c>
      <c r="L85" s="31">
        <f t="shared" si="31"/>
        <v>0</v>
      </c>
      <c r="M85" s="31">
        <f t="shared" si="31"/>
        <v>0</v>
      </c>
      <c r="N85" s="31">
        <f t="shared" si="31"/>
        <v>0</v>
      </c>
      <c r="O85" s="31">
        <f t="shared" si="31"/>
        <v>0</v>
      </c>
      <c r="P85" s="31">
        <f t="shared" si="31"/>
        <v>0</v>
      </c>
      <c r="Q85" s="31">
        <f t="shared" si="31"/>
        <v>0</v>
      </c>
      <c r="R85" s="31">
        <f t="shared" si="31"/>
        <v>0</v>
      </c>
      <c r="S85" s="31">
        <f t="shared" si="31"/>
        <v>0</v>
      </c>
      <c r="T85" s="31">
        <f t="shared" si="31"/>
        <v>0</v>
      </c>
      <c r="U85" s="31">
        <f t="shared" si="31"/>
        <v>0</v>
      </c>
      <c r="V85" s="31">
        <f t="shared" si="31"/>
        <v>0</v>
      </c>
      <c r="W85" s="31">
        <f t="shared" si="31"/>
        <v>0</v>
      </c>
      <c r="X85" s="31">
        <f t="shared" si="31"/>
        <v>0</v>
      </c>
      <c r="Y85" s="31">
        <f t="shared" si="31"/>
        <v>0</v>
      </c>
      <c r="Z85" s="31">
        <f t="shared" si="31"/>
        <v>0</v>
      </c>
      <c r="AA85" s="31">
        <f t="shared" si="31"/>
        <v>0</v>
      </c>
      <c r="AB85" s="31">
        <f t="shared" si="31"/>
        <v>0</v>
      </c>
      <c r="AC85" s="31">
        <f t="shared" si="31"/>
        <v>0</v>
      </c>
      <c r="AD85" s="31">
        <f t="shared" si="31"/>
        <v>0</v>
      </c>
      <c r="AE85" s="31">
        <f t="shared" si="31"/>
        <v>0</v>
      </c>
      <c r="AF85" s="31">
        <f t="shared" si="31"/>
        <v>0</v>
      </c>
      <c r="AG85" s="31">
        <f t="shared" si="31"/>
        <v>0</v>
      </c>
      <c r="AH85" s="31">
        <f t="shared" si="31"/>
        <v>0</v>
      </c>
      <c r="AI85" s="31">
        <f t="shared" si="31"/>
        <v>0</v>
      </c>
      <c r="AJ85" s="31">
        <f t="shared" si="31"/>
        <v>0</v>
      </c>
      <c r="AK85" s="68">
        <f t="shared" si="31"/>
        <v>0</v>
      </c>
    </row>
    <row r="86" spans="2:37" ht="14.45" customHeight="1" x14ac:dyDescent="0.25">
      <c r="B86" s="53"/>
      <c r="C86"/>
      <c r="D86" s="79" t="str">
        <f t="shared" ref="D86:D90" si="32">IF(E50="", "", E50)</f>
        <v/>
      </c>
      <c r="E86"/>
      <c r="F86"/>
      <c r="G86"/>
      <c r="H86" s="104">
        <f>SUM(J86:AK86)</f>
        <v>0</v>
      </c>
      <c r="I86"/>
      <c r="J86" s="31">
        <f t="shared" si="31"/>
        <v>0</v>
      </c>
      <c r="K86" s="31">
        <f t="shared" si="31"/>
        <v>0</v>
      </c>
      <c r="L86" s="31">
        <f t="shared" si="31"/>
        <v>0</v>
      </c>
      <c r="M86" s="31">
        <f t="shared" si="31"/>
        <v>0</v>
      </c>
      <c r="N86" s="31">
        <f t="shared" si="31"/>
        <v>0</v>
      </c>
      <c r="O86" s="31">
        <f t="shared" si="31"/>
        <v>0</v>
      </c>
      <c r="P86" s="31">
        <f t="shared" si="31"/>
        <v>0</v>
      </c>
      <c r="Q86" s="31">
        <f t="shared" si="31"/>
        <v>0</v>
      </c>
      <c r="R86" s="31">
        <f t="shared" si="31"/>
        <v>0</v>
      </c>
      <c r="S86" s="31">
        <f t="shared" si="31"/>
        <v>0</v>
      </c>
      <c r="T86" s="31">
        <f t="shared" si="31"/>
        <v>0</v>
      </c>
      <c r="U86" s="31">
        <f t="shared" si="31"/>
        <v>0</v>
      </c>
      <c r="V86" s="31">
        <f t="shared" si="31"/>
        <v>0</v>
      </c>
      <c r="W86" s="31">
        <f t="shared" si="31"/>
        <v>0</v>
      </c>
      <c r="X86" s="31">
        <f t="shared" si="31"/>
        <v>0</v>
      </c>
      <c r="Y86" s="31">
        <f t="shared" si="31"/>
        <v>0</v>
      </c>
      <c r="Z86" s="31">
        <f t="shared" si="31"/>
        <v>0</v>
      </c>
      <c r="AA86" s="31">
        <f t="shared" si="31"/>
        <v>0</v>
      </c>
      <c r="AB86" s="31">
        <f t="shared" si="31"/>
        <v>0</v>
      </c>
      <c r="AC86" s="31">
        <f t="shared" si="31"/>
        <v>0</v>
      </c>
      <c r="AD86" s="31">
        <f t="shared" si="31"/>
        <v>0</v>
      </c>
      <c r="AE86" s="31">
        <f t="shared" si="31"/>
        <v>0</v>
      </c>
      <c r="AF86" s="31">
        <f t="shared" si="31"/>
        <v>0</v>
      </c>
      <c r="AG86" s="31">
        <f t="shared" si="31"/>
        <v>0</v>
      </c>
      <c r="AH86" s="31">
        <f t="shared" si="31"/>
        <v>0</v>
      </c>
      <c r="AI86" s="31">
        <f t="shared" si="31"/>
        <v>0</v>
      </c>
      <c r="AJ86" s="31">
        <f t="shared" si="31"/>
        <v>0</v>
      </c>
      <c r="AK86" s="68">
        <f t="shared" si="31"/>
        <v>0</v>
      </c>
    </row>
    <row r="87" spans="2:37" ht="14.45" customHeight="1" x14ac:dyDescent="0.25">
      <c r="B87" s="53"/>
      <c r="C87"/>
      <c r="D87" s="79" t="str">
        <f t="shared" si="32"/>
        <v/>
      </c>
      <c r="E87"/>
      <c r="F87"/>
      <c r="G87"/>
      <c r="H87" s="31">
        <f t="shared" si="30"/>
        <v>0</v>
      </c>
      <c r="I87"/>
      <c r="J87" s="31">
        <f t="shared" si="31"/>
        <v>0</v>
      </c>
      <c r="K87" s="31">
        <f t="shared" si="31"/>
        <v>0</v>
      </c>
      <c r="L87" s="31">
        <f t="shared" si="31"/>
        <v>0</v>
      </c>
      <c r="M87" s="31">
        <f t="shared" si="31"/>
        <v>0</v>
      </c>
      <c r="N87" s="31">
        <f t="shared" si="31"/>
        <v>0</v>
      </c>
      <c r="O87" s="31">
        <f t="shared" si="31"/>
        <v>0</v>
      </c>
      <c r="P87" s="31">
        <f t="shared" si="31"/>
        <v>0</v>
      </c>
      <c r="Q87" s="31">
        <f t="shared" si="31"/>
        <v>0</v>
      </c>
      <c r="R87" s="31">
        <f t="shared" si="31"/>
        <v>0</v>
      </c>
      <c r="S87" s="31">
        <f t="shared" si="31"/>
        <v>0</v>
      </c>
      <c r="T87" s="31">
        <f t="shared" si="31"/>
        <v>0</v>
      </c>
      <c r="U87" s="31">
        <f t="shared" si="31"/>
        <v>0</v>
      </c>
      <c r="V87" s="31">
        <f t="shared" si="31"/>
        <v>0</v>
      </c>
      <c r="W87" s="31">
        <f t="shared" si="31"/>
        <v>0</v>
      </c>
      <c r="X87" s="31">
        <f t="shared" si="31"/>
        <v>0</v>
      </c>
      <c r="Y87" s="31">
        <f t="shared" si="31"/>
        <v>0</v>
      </c>
      <c r="Z87" s="31">
        <f t="shared" si="31"/>
        <v>0</v>
      </c>
      <c r="AA87" s="31">
        <f t="shared" si="31"/>
        <v>0</v>
      </c>
      <c r="AB87" s="31">
        <f t="shared" si="31"/>
        <v>0</v>
      </c>
      <c r="AC87" s="31">
        <f t="shared" si="31"/>
        <v>0</v>
      </c>
      <c r="AD87" s="31">
        <f t="shared" si="31"/>
        <v>0</v>
      </c>
      <c r="AE87" s="31">
        <f t="shared" si="31"/>
        <v>0</v>
      </c>
      <c r="AF87" s="31">
        <f t="shared" si="31"/>
        <v>0</v>
      </c>
      <c r="AG87" s="31">
        <f t="shared" si="31"/>
        <v>0</v>
      </c>
      <c r="AH87" s="31">
        <f t="shared" si="31"/>
        <v>0</v>
      </c>
      <c r="AI87" s="31">
        <f t="shared" si="31"/>
        <v>0</v>
      </c>
      <c r="AJ87" s="31">
        <f t="shared" si="31"/>
        <v>0</v>
      </c>
      <c r="AK87" s="68">
        <f t="shared" si="31"/>
        <v>0</v>
      </c>
    </row>
    <row r="88" spans="2:37" ht="14.45" customHeight="1" x14ac:dyDescent="0.25">
      <c r="B88" s="53"/>
      <c r="C88"/>
      <c r="D88" s="79" t="str">
        <f t="shared" si="32"/>
        <v/>
      </c>
      <c r="E88"/>
      <c r="F88"/>
      <c r="G88"/>
      <c r="H88" s="31">
        <f t="shared" si="30"/>
        <v>0</v>
      </c>
      <c r="I88"/>
      <c r="J88" s="31">
        <f t="shared" si="31"/>
        <v>0</v>
      </c>
      <c r="K88" s="31">
        <f t="shared" si="31"/>
        <v>0</v>
      </c>
      <c r="L88" s="31">
        <f t="shared" si="31"/>
        <v>0</v>
      </c>
      <c r="M88" s="31">
        <f t="shared" si="31"/>
        <v>0</v>
      </c>
      <c r="N88" s="31">
        <f t="shared" si="31"/>
        <v>0</v>
      </c>
      <c r="O88" s="31">
        <f t="shared" si="31"/>
        <v>0</v>
      </c>
      <c r="P88" s="31">
        <f t="shared" si="31"/>
        <v>0</v>
      </c>
      <c r="Q88" s="31">
        <f t="shared" si="31"/>
        <v>0</v>
      </c>
      <c r="R88" s="31">
        <f t="shared" si="31"/>
        <v>0</v>
      </c>
      <c r="S88" s="31">
        <f t="shared" si="31"/>
        <v>0</v>
      </c>
      <c r="T88" s="31">
        <f t="shared" si="31"/>
        <v>0</v>
      </c>
      <c r="U88" s="31">
        <f t="shared" si="31"/>
        <v>0</v>
      </c>
      <c r="V88" s="31">
        <f t="shared" si="31"/>
        <v>0</v>
      </c>
      <c r="W88" s="31">
        <f t="shared" si="31"/>
        <v>0</v>
      </c>
      <c r="X88" s="31">
        <f t="shared" si="31"/>
        <v>0</v>
      </c>
      <c r="Y88" s="31">
        <f t="shared" si="31"/>
        <v>0</v>
      </c>
      <c r="Z88" s="31">
        <f t="shared" si="31"/>
        <v>0</v>
      </c>
      <c r="AA88" s="31">
        <f t="shared" si="31"/>
        <v>0</v>
      </c>
      <c r="AB88" s="31">
        <f t="shared" si="31"/>
        <v>0</v>
      </c>
      <c r="AC88" s="31">
        <f t="shared" si="31"/>
        <v>0</v>
      </c>
      <c r="AD88" s="31">
        <f t="shared" si="31"/>
        <v>0</v>
      </c>
      <c r="AE88" s="31">
        <f t="shared" si="31"/>
        <v>0</v>
      </c>
      <c r="AF88" s="31">
        <f t="shared" si="31"/>
        <v>0</v>
      </c>
      <c r="AG88" s="31">
        <f t="shared" si="31"/>
        <v>0</v>
      </c>
      <c r="AH88" s="31">
        <f t="shared" si="31"/>
        <v>0</v>
      </c>
      <c r="AI88" s="31">
        <f t="shared" si="31"/>
        <v>0</v>
      </c>
      <c r="AJ88" s="31">
        <f t="shared" si="31"/>
        <v>0</v>
      </c>
      <c r="AK88" s="68">
        <f t="shared" si="31"/>
        <v>0</v>
      </c>
    </row>
    <row r="89" spans="2:37" ht="14.45" customHeight="1" x14ac:dyDescent="0.25">
      <c r="B89" s="53"/>
      <c r="C89"/>
      <c r="D89" s="79" t="str">
        <f t="shared" si="32"/>
        <v/>
      </c>
      <c r="E89"/>
      <c r="F89"/>
      <c r="G89"/>
      <c r="H89" s="31">
        <f t="shared" si="30"/>
        <v>0</v>
      </c>
      <c r="I89"/>
      <c r="J89" s="31">
        <f t="shared" si="31"/>
        <v>0</v>
      </c>
      <c r="K89" s="31">
        <f t="shared" si="31"/>
        <v>0</v>
      </c>
      <c r="L89" s="31">
        <f t="shared" si="31"/>
        <v>0</v>
      </c>
      <c r="M89" s="31">
        <f t="shared" si="31"/>
        <v>0</v>
      </c>
      <c r="N89" s="31">
        <f t="shared" si="31"/>
        <v>0</v>
      </c>
      <c r="O89" s="31">
        <f t="shared" si="31"/>
        <v>0</v>
      </c>
      <c r="P89" s="31">
        <f t="shared" si="31"/>
        <v>0</v>
      </c>
      <c r="Q89" s="31">
        <f t="shared" si="31"/>
        <v>0</v>
      </c>
      <c r="R89" s="31">
        <f t="shared" si="31"/>
        <v>0</v>
      </c>
      <c r="S89" s="31">
        <f t="shared" si="31"/>
        <v>0</v>
      </c>
      <c r="T89" s="31">
        <f t="shared" si="31"/>
        <v>0</v>
      </c>
      <c r="U89" s="31">
        <f t="shared" si="31"/>
        <v>0</v>
      </c>
      <c r="V89" s="31">
        <f t="shared" si="31"/>
        <v>0</v>
      </c>
      <c r="W89" s="31">
        <f t="shared" si="31"/>
        <v>0</v>
      </c>
      <c r="X89" s="31">
        <f t="shared" si="31"/>
        <v>0</v>
      </c>
      <c r="Y89" s="31">
        <f t="shared" si="31"/>
        <v>0</v>
      </c>
      <c r="Z89" s="31">
        <f t="shared" si="31"/>
        <v>0</v>
      </c>
      <c r="AA89" s="31">
        <f t="shared" si="31"/>
        <v>0</v>
      </c>
      <c r="AB89" s="31">
        <f t="shared" si="31"/>
        <v>0</v>
      </c>
      <c r="AC89" s="31">
        <f t="shared" si="31"/>
        <v>0</v>
      </c>
      <c r="AD89" s="31">
        <f t="shared" si="31"/>
        <v>0</v>
      </c>
      <c r="AE89" s="31">
        <f t="shared" si="31"/>
        <v>0</v>
      </c>
      <c r="AF89" s="31">
        <f t="shared" si="31"/>
        <v>0</v>
      </c>
      <c r="AG89" s="31">
        <f t="shared" si="31"/>
        <v>0</v>
      </c>
      <c r="AH89" s="31">
        <f t="shared" si="31"/>
        <v>0</v>
      </c>
      <c r="AI89" s="31">
        <f t="shared" si="31"/>
        <v>0</v>
      </c>
      <c r="AJ89" s="31">
        <f t="shared" si="31"/>
        <v>0</v>
      </c>
      <c r="AK89" s="68">
        <f t="shared" si="31"/>
        <v>0</v>
      </c>
    </row>
    <row r="90" spans="2:37" ht="14.45" customHeight="1" x14ac:dyDescent="0.25">
      <c r="B90" s="53"/>
      <c r="C90"/>
      <c r="D90" s="79" t="str">
        <f t="shared" si="32"/>
        <v/>
      </c>
      <c r="E90"/>
      <c r="F90"/>
      <c r="G90"/>
      <c r="H90" s="31">
        <f t="shared" si="30"/>
        <v>0</v>
      </c>
      <c r="I90"/>
      <c r="J90" s="31">
        <f t="shared" si="31"/>
        <v>0</v>
      </c>
      <c r="K90" s="31">
        <f t="shared" si="31"/>
        <v>0</v>
      </c>
      <c r="L90" s="31">
        <f t="shared" si="31"/>
        <v>0</v>
      </c>
      <c r="M90" s="31">
        <f t="shared" si="31"/>
        <v>0</v>
      </c>
      <c r="N90" s="31">
        <f t="shared" si="31"/>
        <v>0</v>
      </c>
      <c r="O90" s="31">
        <f t="shared" si="31"/>
        <v>0</v>
      </c>
      <c r="P90" s="31">
        <f t="shared" si="31"/>
        <v>0</v>
      </c>
      <c r="Q90" s="31">
        <f t="shared" si="31"/>
        <v>0</v>
      </c>
      <c r="R90" s="31">
        <f t="shared" si="31"/>
        <v>0</v>
      </c>
      <c r="S90" s="31">
        <f t="shared" si="31"/>
        <v>0</v>
      </c>
      <c r="T90" s="31">
        <f t="shared" si="31"/>
        <v>0</v>
      </c>
      <c r="U90" s="31">
        <f t="shared" si="31"/>
        <v>0</v>
      </c>
      <c r="V90" s="31">
        <f t="shared" si="31"/>
        <v>0</v>
      </c>
      <c r="W90" s="31">
        <f t="shared" si="31"/>
        <v>0</v>
      </c>
      <c r="X90" s="31">
        <f t="shared" si="31"/>
        <v>0</v>
      </c>
      <c r="Y90" s="31">
        <f t="shared" si="31"/>
        <v>0</v>
      </c>
      <c r="Z90" s="31">
        <f t="shared" si="31"/>
        <v>0</v>
      </c>
      <c r="AA90" s="31">
        <f t="shared" si="31"/>
        <v>0</v>
      </c>
      <c r="AB90" s="31">
        <f t="shared" si="31"/>
        <v>0</v>
      </c>
      <c r="AC90" s="31">
        <f t="shared" si="31"/>
        <v>0</v>
      </c>
      <c r="AD90" s="31">
        <f t="shared" si="31"/>
        <v>0</v>
      </c>
      <c r="AE90" s="31">
        <f t="shared" si="31"/>
        <v>0</v>
      </c>
      <c r="AF90" s="31">
        <f t="shared" si="31"/>
        <v>0</v>
      </c>
      <c r="AG90" s="31">
        <f t="shared" si="31"/>
        <v>0</v>
      </c>
      <c r="AH90" s="31">
        <f t="shared" si="31"/>
        <v>0</v>
      </c>
      <c r="AI90" s="31">
        <f t="shared" si="31"/>
        <v>0</v>
      </c>
      <c r="AJ90" s="31">
        <f t="shared" si="31"/>
        <v>0</v>
      </c>
      <c r="AK90" s="68">
        <f t="shared" si="31"/>
        <v>0</v>
      </c>
    </row>
    <row r="91" spans="2:37" ht="14.45" customHeight="1" x14ac:dyDescent="0.25">
      <c r="B91" s="53"/>
      <c r="C91"/>
      <c r="D91" t="s">
        <v>97</v>
      </c>
      <c r="E91" s="91"/>
      <c r="F91" s="25"/>
      <c r="G91"/>
      <c r="H91" s="31">
        <f t="shared" si="30"/>
        <v>0</v>
      </c>
      <c r="I91"/>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69"/>
    </row>
    <row r="92" spans="2:37" ht="14.45" customHeight="1" x14ac:dyDescent="0.25">
      <c r="B92" s="53"/>
      <c r="C92"/>
      <c r="D92" t="s">
        <v>98</v>
      </c>
      <c r="E92" s="91"/>
      <c r="F92" s="25"/>
      <c r="G92"/>
      <c r="H92" s="31">
        <f t="shared" si="30"/>
        <v>0</v>
      </c>
      <c r="I92"/>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69"/>
    </row>
    <row r="93" spans="2:37" ht="14.45" customHeight="1" x14ac:dyDescent="0.25">
      <c r="B93" s="53"/>
      <c r="C93"/>
      <c r="D93" t="s">
        <v>99</v>
      </c>
      <c r="E93" s="91"/>
      <c r="F93" s="25"/>
      <c r="G93"/>
      <c r="H93" s="31">
        <f t="shared" si="30"/>
        <v>0</v>
      </c>
      <c r="I93"/>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69"/>
    </row>
    <row r="94" spans="2:37" ht="15" customHeight="1" thickBot="1" x14ac:dyDescent="0.3">
      <c r="B94" s="53"/>
      <c r="C94"/>
      <c r="D94" s="34" t="s">
        <v>100</v>
      </c>
      <c r="E94"/>
      <c r="F94"/>
      <c r="G94"/>
      <c r="H94" s="30">
        <f>SUM(J94:AK94)</f>
        <v>0</v>
      </c>
      <c r="I94"/>
      <c r="J94" s="30">
        <f t="shared" ref="J94:AK94" si="33">SUM(J85:J93)</f>
        <v>0</v>
      </c>
      <c r="K94" s="30">
        <f t="shared" si="33"/>
        <v>0</v>
      </c>
      <c r="L94" s="30">
        <f t="shared" si="33"/>
        <v>0</v>
      </c>
      <c r="M94" s="30">
        <f t="shared" si="33"/>
        <v>0</v>
      </c>
      <c r="N94" s="30">
        <f t="shared" si="33"/>
        <v>0</v>
      </c>
      <c r="O94" s="30">
        <f t="shared" si="33"/>
        <v>0</v>
      </c>
      <c r="P94" s="30">
        <f t="shared" si="33"/>
        <v>0</v>
      </c>
      <c r="Q94" s="30">
        <f t="shared" si="33"/>
        <v>0</v>
      </c>
      <c r="R94" s="30">
        <f t="shared" si="33"/>
        <v>0</v>
      </c>
      <c r="S94" s="30">
        <f t="shared" si="33"/>
        <v>0</v>
      </c>
      <c r="T94" s="30">
        <f t="shared" si="33"/>
        <v>0</v>
      </c>
      <c r="U94" s="30">
        <f t="shared" si="33"/>
        <v>0</v>
      </c>
      <c r="V94" s="30">
        <f t="shared" si="33"/>
        <v>0</v>
      </c>
      <c r="W94" s="30">
        <f t="shared" si="33"/>
        <v>0</v>
      </c>
      <c r="X94" s="30">
        <f t="shared" si="33"/>
        <v>0</v>
      </c>
      <c r="Y94" s="30">
        <f t="shared" si="33"/>
        <v>0</v>
      </c>
      <c r="Z94" s="30">
        <f t="shared" si="33"/>
        <v>0</v>
      </c>
      <c r="AA94" s="30">
        <f t="shared" si="33"/>
        <v>0</v>
      </c>
      <c r="AB94" s="30">
        <f t="shared" si="33"/>
        <v>0</v>
      </c>
      <c r="AC94" s="30">
        <f t="shared" si="33"/>
        <v>0</v>
      </c>
      <c r="AD94" s="30">
        <f t="shared" si="33"/>
        <v>0</v>
      </c>
      <c r="AE94" s="30">
        <f t="shared" si="33"/>
        <v>0</v>
      </c>
      <c r="AF94" s="30">
        <f t="shared" si="33"/>
        <v>0</v>
      </c>
      <c r="AG94" s="30">
        <f t="shared" si="33"/>
        <v>0</v>
      </c>
      <c r="AH94" s="30">
        <f t="shared" si="33"/>
        <v>0</v>
      </c>
      <c r="AI94" s="30">
        <f t="shared" si="33"/>
        <v>0</v>
      </c>
      <c r="AJ94" s="30">
        <f t="shared" si="33"/>
        <v>0</v>
      </c>
      <c r="AK94" s="70">
        <f t="shared" si="33"/>
        <v>0</v>
      </c>
    </row>
    <row r="95" spans="2:37" s="4" customFormat="1" ht="5.85" customHeight="1" thickTop="1" x14ac:dyDescent="0.15">
      <c r="B95" s="59"/>
      <c r="C95" s="36"/>
      <c r="D95" s="32"/>
      <c r="E95" s="36"/>
      <c r="F95" s="36"/>
      <c r="G95" s="36"/>
      <c r="H95" s="33"/>
      <c r="I95" s="36"/>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71"/>
    </row>
    <row r="96" spans="2:37" ht="14.45" customHeight="1" x14ac:dyDescent="0.25">
      <c r="B96" s="53"/>
      <c r="C96" s="34" t="s">
        <v>101</v>
      </c>
      <c r="D96"/>
      <c r="E96"/>
      <c r="F96" s="26"/>
      <c r="G96"/>
      <c r="H96" s="31">
        <f>SUM(J96:AK96)</f>
        <v>0</v>
      </c>
      <c r="I96"/>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4"/>
    </row>
    <row r="97" spans="2:37" s="4" customFormat="1" ht="5.45" customHeight="1" x14ac:dyDescent="0.15">
      <c r="B97" s="59"/>
      <c r="C97" s="36"/>
      <c r="D97" s="32"/>
      <c r="E97" s="36"/>
      <c r="F97" s="36"/>
      <c r="G97" s="36"/>
      <c r="H97" s="33"/>
      <c r="I97" s="36"/>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71"/>
    </row>
    <row r="98" spans="2:37" ht="15.75" thickBot="1" x14ac:dyDescent="0.3">
      <c r="B98" s="53"/>
      <c r="C98" s="34" t="s">
        <v>102</v>
      </c>
      <c r="D98"/>
      <c r="E98"/>
      <c r="F98"/>
      <c r="G98"/>
      <c r="H98" s="72">
        <f>SUM(J98:AK98)</f>
        <v>0</v>
      </c>
      <c r="I98"/>
      <c r="J98" s="35">
        <f>SUM(J72,J82,J80,J94,J96)</f>
        <v>0</v>
      </c>
      <c r="K98" s="35">
        <f>SUM(K72,K82,K80,K94,K96)</f>
        <v>0</v>
      </c>
      <c r="L98" s="35">
        <f t="shared" ref="L98:AK98" si="34">SUM(L72,L80,L82,L94,L96)</f>
        <v>0</v>
      </c>
      <c r="M98" s="35">
        <f t="shared" si="34"/>
        <v>0</v>
      </c>
      <c r="N98" s="35">
        <f t="shared" si="34"/>
        <v>0</v>
      </c>
      <c r="O98" s="35">
        <f t="shared" si="34"/>
        <v>0</v>
      </c>
      <c r="P98" s="35">
        <f t="shared" si="34"/>
        <v>0</v>
      </c>
      <c r="Q98" s="35">
        <f t="shared" si="34"/>
        <v>0</v>
      </c>
      <c r="R98" s="35">
        <f t="shared" si="34"/>
        <v>0</v>
      </c>
      <c r="S98" s="35">
        <f t="shared" si="34"/>
        <v>0</v>
      </c>
      <c r="T98" s="35">
        <f t="shared" si="34"/>
        <v>0</v>
      </c>
      <c r="U98" s="35">
        <f t="shared" si="34"/>
        <v>0</v>
      </c>
      <c r="V98" s="35">
        <f t="shared" si="34"/>
        <v>0</v>
      </c>
      <c r="W98" s="35">
        <f t="shared" si="34"/>
        <v>0</v>
      </c>
      <c r="X98" s="35">
        <f t="shared" si="34"/>
        <v>0</v>
      </c>
      <c r="Y98" s="35">
        <f t="shared" si="34"/>
        <v>0</v>
      </c>
      <c r="Z98" s="35">
        <f t="shared" si="34"/>
        <v>0</v>
      </c>
      <c r="AA98" s="35">
        <f t="shared" si="34"/>
        <v>0</v>
      </c>
      <c r="AB98" s="35">
        <f t="shared" si="34"/>
        <v>0</v>
      </c>
      <c r="AC98" s="35">
        <f t="shared" si="34"/>
        <v>0</v>
      </c>
      <c r="AD98" s="35">
        <f t="shared" si="34"/>
        <v>0</v>
      </c>
      <c r="AE98" s="35">
        <f t="shared" si="34"/>
        <v>0</v>
      </c>
      <c r="AF98" s="35">
        <f t="shared" si="34"/>
        <v>0</v>
      </c>
      <c r="AG98" s="35">
        <f t="shared" si="34"/>
        <v>0</v>
      </c>
      <c r="AH98" s="35">
        <f t="shared" si="34"/>
        <v>0</v>
      </c>
      <c r="AI98" s="35">
        <f t="shared" si="34"/>
        <v>0</v>
      </c>
      <c r="AJ98" s="35">
        <f t="shared" si="34"/>
        <v>0</v>
      </c>
      <c r="AK98" s="73">
        <f t="shared" si="34"/>
        <v>0</v>
      </c>
    </row>
    <row r="99" spans="2:37" s="4" customFormat="1" ht="6" customHeight="1" thickTop="1" x14ac:dyDescent="0.15">
      <c r="B99" s="59"/>
      <c r="C99" s="36"/>
      <c r="D99" s="36"/>
      <c r="E99" s="36"/>
      <c r="F99" s="36"/>
      <c r="G99" s="36"/>
      <c r="H99" s="33"/>
      <c r="I99" s="36"/>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71"/>
    </row>
    <row r="100" spans="2:37" x14ac:dyDescent="0.25">
      <c r="B100" s="53"/>
      <c r="C100" s="34" t="s">
        <v>103</v>
      </c>
      <c r="D100"/>
      <c r="E100"/>
      <c r="F100"/>
      <c r="G100"/>
      <c r="H100" s="31"/>
      <c r="I100"/>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68"/>
    </row>
    <row r="101" spans="2:37" x14ac:dyDescent="0.25">
      <c r="B101" s="53"/>
      <c r="C101"/>
      <c r="D101" t="s">
        <v>104</v>
      </c>
      <c r="E101" s="95"/>
      <c r="F101" s="95"/>
      <c r="G101"/>
      <c r="H101" s="31">
        <f t="shared" ref="H101:H104" si="35">SUM(J101:AK101)</f>
        <v>0</v>
      </c>
      <c r="I101"/>
      <c r="J101" s="92"/>
      <c r="K101" s="92"/>
      <c r="L101" s="92"/>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68"/>
    </row>
    <row r="102" spans="2:37" x14ac:dyDescent="0.25">
      <c r="B102" s="53"/>
      <c r="C102"/>
      <c r="D102" t="s">
        <v>105</v>
      </c>
      <c r="E102" s="95"/>
      <c r="F102" s="95"/>
      <c r="G102"/>
      <c r="H102" s="31">
        <f t="shared" si="35"/>
        <v>0</v>
      </c>
      <c r="I102"/>
      <c r="J102" s="92"/>
      <c r="K102" s="92"/>
      <c r="L102" s="92"/>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68"/>
    </row>
    <row r="103" spans="2:37" x14ac:dyDescent="0.25">
      <c r="B103" s="53"/>
      <c r="C103"/>
      <c r="D103" t="s">
        <v>106</v>
      </c>
      <c r="E103" s="95"/>
      <c r="F103" s="95"/>
      <c r="G103"/>
      <c r="H103" s="31">
        <f t="shared" si="35"/>
        <v>0</v>
      </c>
      <c r="I103"/>
      <c r="J103" s="92"/>
      <c r="K103" s="92"/>
      <c r="L103" s="92"/>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68"/>
    </row>
    <row r="104" spans="2:37" ht="15.75" thickBot="1" x14ac:dyDescent="0.3">
      <c r="B104" s="53"/>
      <c r="C104"/>
      <c r="D104" s="29" t="s">
        <v>107</v>
      </c>
      <c r="E104"/>
      <c r="F104"/>
      <c r="G104"/>
      <c r="H104" s="30">
        <f t="shared" si="35"/>
        <v>0</v>
      </c>
      <c r="I104"/>
      <c r="J104" s="30">
        <f>SUM(J101:J103)</f>
        <v>0</v>
      </c>
      <c r="K104" s="30">
        <f>SUM(K101:K103)</f>
        <v>0</v>
      </c>
      <c r="L104" s="30">
        <f>SUM(L101:L103)</f>
        <v>0</v>
      </c>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68"/>
    </row>
    <row r="105" spans="2:37" s="4" customFormat="1" ht="6" customHeight="1" thickTop="1" x14ac:dyDescent="0.15">
      <c r="B105" s="59"/>
      <c r="C105" s="36"/>
      <c r="D105" s="32"/>
      <c r="E105" s="36"/>
      <c r="F105" s="36"/>
      <c r="G105" s="36"/>
      <c r="H105" s="33"/>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61"/>
    </row>
    <row r="106" spans="2:37" s="5" customFormat="1" ht="35.85" customHeight="1" x14ac:dyDescent="0.25">
      <c r="B106" s="74"/>
      <c r="C106" s="37"/>
      <c r="D106" s="37" t="s">
        <v>108</v>
      </c>
      <c r="E106" s="37"/>
      <c r="F106" s="37"/>
      <c r="G106" s="37"/>
      <c r="H106" s="75"/>
      <c r="I106" s="37"/>
      <c r="J106" s="38" t="str">
        <f>IF(J80=0, "Not construction period", IF(J104=J80, "OK", "Error"))</f>
        <v>Not construction period</v>
      </c>
      <c r="K106" s="38" t="str">
        <f t="shared" ref="K106:AK106" si="36">IF(K80=0, "Not construction period", IF(K104=K80, "OK", "Error"))</f>
        <v>Not construction period</v>
      </c>
      <c r="L106" s="38" t="str">
        <f t="shared" si="36"/>
        <v>Not construction period</v>
      </c>
      <c r="M106" s="38" t="str">
        <f t="shared" si="36"/>
        <v>Not construction period</v>
      </c>
      <c r="N106" s="38" t="str">
        <f t="shared" si="36"/>
        <v>Not construction period</v>
      </c>
      <c r="O106" s="38" t="str">
        <f t="shared" si="36"/>
        <v>Not construction period</v>
      </c>
      <c r="P106" s="38" t="str">
        <f t="shared" si="36"/>
        <v>Not construction period</v>
      </c>
      <c r="Q106" s="38" t="str">
        <f t="shared" si="36"/>
        <v>Not construction period</v>
      </c>
      <c r="R106" s="38" t="str">
        <f t="shared" si="36"/>
        <v>Not construction period</v>
      </c>
      <c r="S106" s="38" t="str">
        <f t="shared" si="36"/>
        <v>Not construction period</v>
      </c>
      <c r="T106" s="38" t="str">
        <f t="shared" si="36"/>
        <v>Not construction period</v>
      </c>
      <c r="U106" s="38" t="str">
        <f t="shared" si="36"/>
        <v>Not construction period</v>
      </c>
      <c r="V106" s="38" t="str">
        <f t="shared" si="36"/>
        <v>Not construction period</v>
      </c>
      <c r="W106" s="38" t="str">
        <f t="shared" si="36"/>
        <v>Not construction period</v>
      </c>
      <c r="X106" s="38" t="str">
        <f t="shared" si="36"/>
        <v>Not construction period</v>
      </c>
      <c r="Y106" s="38" t="str">
        <f t="shared" si="36"/>
        <v>Not construction period</v>
      </c>
      <c r="Z106" s="38" t="str">
        <f t="shared" si="36"/>
        <v>Not construction period</v>
      </c>
      <c r="AA106" s="38" t="str">
        <f t="shared" si="36"/>
        <v>Not construction period</v>
      </c>
      <c r="AB106" s="38" t="str">
        <f t="shared" si="36"/>
        <v>Not construction period</v>
      </c>
      <c r="AC106" s="38" t="str">
        <f t="shared" si="36"/>
        <v>Not construction period</v>
      </c>
      <c r="AD106" s="38" t="str">
        <f t="shared" si="36"/>
        <v>Not construction period</v>
      </c>
      <c r="AE106" s="38" t="str">
        <f t="shared" si="36"/>
        <v>Not construction period</v>
      </c>
      <c r="AF106" s="38" t="str">
        <f t="shared" si="36"/>
        <v>Not construction period</v>
      </c>
      <c r="AG106" s="38" t="str">
        <f t="shared" si="36"/>
        <v>Not construction period</v>
      </c>
      <c r="AH106" s="38" t="str">
        <f t="shared" si="36"/>
        <v>Not construction period</v>
      </c>
      <c r="AI106" s="38" t="str">
        <f t="shared" si="36"/>
        <v>Not construction period</v>
      </c>
      <c r="AJ106" s="38" t="str">
        <f t="shared" si="36"/>
        <v>Not construction period</v>
      </c>
      <c r="AK106" s="76" t="str">
        <f t="shared" si="36"/>
        <v>Not construction period</v>
      </c>
    </row>
    <row r="107" spans="2:37" s="6" customFormat="1" x14ac:dyDescent="0.25">
      <c r="B107" s="77"/>
      <c r="C107" s="78"/>
      <c r="D107" s="79" t="s">
        <v>109</v>
      </c>
      <c r="E107" s="78"/>
      <c r="F107" s="78"/>
      <c r="G107" s="78"/>
      <c r="H107" s="80"/>
      <c r="I107" s="78"/>
      <c r="J107" s="78">
        <f>IF(SUM(J12:J16)=0, 0, 1)</f>
        <v>0</v>
      </c>
      <c r="K107" s="78">
        <f t="shared" ref="K107:AK107" si="37">IF(SUM(K12:K16)=0, 0, 1)</f>
        <v>0</v>
      </c>
      <c r="L107" s="78">
        <f t="shared" si="37"/>
        <v>0</v>
      </c>
      <c r="M107" s="78">
        <f t="shared" si="37"/>
        <v>0</v>
      </c>
      <c r="N107" s="78">
        <f t="shared" si="37"/>
        <v>0</v>
      </c>
      <c r="O107" s="78">
        <f t="shared" si="37"/>
        <v>0</v>
      </c>
      <c r="P107" s="78">
        <f t="shared" si="37"/>
        <v>0</v>
      </c>
      <c r="Q107" s="78">
        <f t="shared" si="37"/>
        <v>0</v>
      </c>
      <c r="R107" s="78">
        <f t="shared" si="37"/>
        <v>0</v>
      </c>
      <c r="S107" s="78">
        <f t="shared" si="37"/>
        <v>0</v>
      </c>
      <c r="T107" s="78">
        <f t="shared" si="37"/>
        <v>0</v>
      </c>
      <c r="U107" s="78">
        <f t="shared" si="37"/>
        <v>0</v>
      </c>
      <c r="V107" s="78">
        <f t="shared" si="37"/>
        <v>0</v>
      </c>
      <c r="W107" s="78">
        <f t="shared" si="37"/>
        <v>0</v>
      </c>
      <c r="X107" s="78">
        <f t="shared" si="37"/>
        <v>0</v>
      </c>
      <c r="Y107" s="78">
        <f t="shared" si="37"/>
        <v>0</v>
      </c>
      <c r="Z107" s="78">
        <f t="shared" si="37"/>
        <v>0</v>
      </c>
      <c r="AA107" s="78">
        <f t="shared" si="37"/>
        <v>0</v>
      </c>
      <c r="AB107" s="78">
        <f t="shared" si="37"/>
        <v>0</v>
      </c>
      <c r="AC107" s="78">
        <f t="shared" si="37"/>
        <v>0</v>
      </c>
      <c r="AD107" s="78">
        <f t="shared" si="37"/>
        <v>0</v>
      </c>
      <c r="AE107" s="78">
        <f t="shared" si="37"/>
        <v>0</v>
      </c>
      <c r="AF107" s="78">
        <f t="shared" si="37"/>
        <v>0</v>
      </c>
      <c r="AG107" s="78">
        <f t="shared" si="37"/>
        <v>0</v>
      </c>
      <c r="AH107" s="78">
        <f t="shared" si="37"/>
        <v>0</v>
      </c>
      <c r="AI107" s="78">
        <f t="shared" si="37"/>
        <v>0</v>
      </c>
      <c r="AJ107" s="78">
        <f t="shared" si="37"/>
        <v>0</v>
      </c>
      <c r="AK107" s="11">
        <f t="shared" si="37"/>
        <v>0</v>
      </c>
    </row>
    <row r="108" spans="2:37" s="7" customFormat="1" ht="5.45" customHeight="1" x14ac:dyDescent="0.15">
      <c r="B108" s="81"/>
      <c r="C108" s="82"/>
      <c r="D108" s="82"/>
      <c r="E108" s="82"/>
      <c r="F108" s="82"/>
      <c r="G108" s="82"/>
      <c r="H108" s="83"/>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4"/>
    </row>
    <row r="109" spans="2:37" x14ac:dyDescent="0.25">
      <c r="B109" s="53"/>
      <c r="C109" s="34" t="s">
        <v>110</v>
      </c>
      <c r="D109"/>
      <c r="E109"/>
      <c r="F109"/>
      <c r="G109"/>
      <c r="H109" s="72">
        <f>SUM(J109:AK109)</f>
        <v>0</v>
      </c>
      <c r="I109"/>
      <c r="J109" s="8">
        <f>SUM(J98,J104)</f>
        <v>0</v>
      </c>
      <c r="K109" s="8">
        <f t="shared" ref="K109:AK109" si="38">SUM(K104,K98)</f>
        <v>0</v>
      </c>
      <c r="L109" s="8">
        <f t="shared" si="38"/>
        <v>0</v>
      </c>
      <c r="M109" s="8">
        <f>SUM(M104,M98)</f>
        <v>0</v>
      </c>
      <c r="N109" s="8">
        <f t="shared" si="38"/>
        <v>0</v>
      </c>
      <c r="O109" s="8">
        <f t="shared" si="38"/>
        <v>0</v>
      </c>
      <c r="P109" s="8">
        <f t="shared" si="38"/>
        <v>0</v>
      </c>
      <c r="Q109" s="8">
        <f t="shared" si="38"/>
        <v>0</v>
      </c>
      <c r="R109" s="8">
        <f t="shared" si="38"/>
        <v>0</v>
      </c>
      <c r="S109" s="8">
        <f t="shared" si="38"/>
        <v>0</v>
      </c>
      <c r="T109" s="8">
        <f t="shared" si="38"/>
        <v>0</v>
      </c>
      <c r="U109" s="8">
        <f t="shared" si="38"/>
        <v>0</v>
      </c>
      <c r="V109" s="8">
        <f t="shared" si="38"/>
        <v>0</v>
      </c>
      <c r="W109" s="8">
        <f t="shared" si="38"/>
        <v>0</v>
      </c>
      <c r="X109" s="8">
        <f t="shared" si="38"/>
        <v>0</v>
      </c>
      <c r="Y109" s="8">
        <f t="shared" si="38"/>
        <v>0</v>
      </c>
      <c r="Z109" s="8">
        <f t="shared" si="38"/>
        <v>0</v>
      </c>
      <c r="AA109" s="8">
        <f t="shared" si="38"/>
        <v>0</v>
      </c>
      <c r="AB109" s="8">
        <f t="shared" si="38"/>
        <v>0</v>
      </c>
      <c r="AC109" s="8">
        <f t="shared" si="38"/>
        <v>0</v>
      </c>
      <c r="AD109" s="8">
        <f t="shared" si="38"/>
        <v>0</v>
      </c>
      <c r="AE109" s="8">
        <f t="shared" si="38"/>
        <v>0</v>
      </c>
      <c r="AF109" s="8">
        <f t="shared" si="38"/>
        <v>0</v>
      </c>
      <c r="AG109" s="8">
        <f t="shared" si="38"/>
        <v>0</v>
      </c>
      <c r="AH109" s="8">
        <f t="shared" si="38"/>
        <v>0</v>
      </c>
      <c r="AI109" s="8">
        <f t="shared" si="38"/>
        <v>0</v>
      </c>
      <c r="AJ109" s="8">
        <f t="shared" si="38"/>
        <v>0</v>
      </c>
      <c r="AK109" s="85">
        <f t="shared" si="38"/>
        <v>0</v>
      </c>
    </row>
    <row r="110" spans="2:37" s="4" customFormat="1" ht="6" x14ac:dyDescent="0.15">
      <c r="B110" s="59"/>
      <c r="C110" s="36"/>
      <c r="D110" s="36"/>
      <c r="E110" s="36"/>
      <c r="F110" s="36"/>
      <c r="G110" s="36"/>
      <c r="H110" s="33"/>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61"/>
    </row>
    <row r="111" spans="2:37" x14ac:dyDescent="0.25">
      <c r="B111" s="53"/>
      <c r="C111" s="34" t="s">
        <v>111</v>
      </c>
      <c r="D111"/>
      <c r="E111" s="95"/>
      <c r="F111" s="95"/>
      <c r="G111"/>
      <c r="H111" s="31">
        <f>SUM(J111:AK111)</f>
        <v>0</v>
      </c>
      <c r="I111"/>
      <c r="J111" s="95"/>
      <c r="K111" s="95"/>
      <c r="L111" s="92"/>
      <c r="M111" s="92"/>
      <c r="N111" s="92"/>
      <c r="O111" s="92"/>
      <c r="P111" s="92"/>
      <c r="Q111" s="92"/>
      <c r="R111" s="92"/>
      <c r="S111" s="92"/>
      <c r="T111" s="92"/>
      <c r="U111" s="92"/>
      <c r="V111" s="92"/>
      <c r="W111" s="92"/>
      <c r="X111" s="92"/>
      <c r="Y111" s="92"/>
      <c r="Z111" s="92"/>
      <c r="AA111" s="92"/>
      <c r="AB111" s="95"/>
      <c r="AC111" s="95"/>
      <c r="AD111" s="95"/>
      <c r="AE111" s="95"/>
      <c r="AF111" s="95"/>
      <c r="AG111" s="95"/>
      <c r="AH111" s="95"/>
      <c r="AI111" s="95"/>
      <c r="AJ111" s="95"/>
      <c r="AK111" s="96"/>
    </row>
    <row r="112" spans="2:37" s="4" customFormat="1" ht="5.45" customHeight="1" x14ac:dyDescent="0.15">
      <c r="B112" s="59"/>
      <c r="C112" s="36"/>
      <c r="D112" s="36"/>
      <c r="E112" s="36"/>
      <c r="F112" s="36"/>
      <c r="G112" s="36"/>
      <c r="H112" s="33"/>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61"/>
    </row>
    <row r="113" spans="2:37" ht="15.75" thickBot="1" x14ac:dyDescent="0.3">
      <c r="B113" s="86"/>
      <c r="C113" s="87" t="s">
        <v>112</v>
      </c>
      <c r="D113" s="88"/>
      <c r="E113" s="88"/>
      <c r="F113" s="88"/>
      <c r="G113" s="88"/>
      <c r="H113" s="89">
        <f>SUM(J113:AK113)</f>
        <v>0</v>
      </c>
      <c r="I113" s="88"/>
      <c r="J113" s="89">
        <f>SUM(J109,J111)</f>
        <v>0</v>
      </c>
      <c r="K113" s="89">
        <f>SUM(K109,K111)</f>
        <v>0</v>
      </c>
      <c r="L113" s="89">
        <f t="shared" ref="L113:AK113" si="39">SUM(L109,L111)</f>
        <v>0</v>
      </c>
      <c r="M113" s="89">
        <f t="shared" si="39"/>
        <v>0</v>
      </c>
      <c r="N113" s="89">
        <f t="shared" si="39"/>
        <v>0</v>
      </c>
      <c r="O113" s="89">
        <f t="shared" si="39"/>
        <v>0</v>
      </c>
      <c r="P113" s="89">
        <f t="shared" si="39"/>
        <v>0</v>
      </c>
      <c r="Q113" s="89">
        <f t="shared" si="39"/>
        <v>0</v>
      </c>
      <c r="R113" s="89">
        <f t="shared" si="39"/>
        <v>0</v>
      </c>
      <c r="S113" s="89">
        <f t="shared" si="39"/>
        <v>0</v>
      </c>
      <c r="T113" s="89">
        <f t="shared" si="39"/>
        <v>0</v>
      </c>
      <c r="U113" s="89">
        <f t="shared" si="39"/>
        <v>0</v>
      </c>
      <c r="V113" s="89">
        <f t="shared" si="39"/>
        <v>0</v>
      </c>
      <c r="W113" s="89">
        <f t="shared" si="39"/>
        <v>0</v>
      </c>
      <c r="X113" s="89">
        <f t="shared" si="39"/>
        <v>0</v>
      </c>
      <c r="Y113" s="89">
        <f t="shared" si="39"/>
        <v>0</v>
      </c>
      <c r="Z113" s="89">
        <f t="shared" si="39"/>
        <v>0</v>
      </c>
      <c r="AA113" s="89">
        <f t="shared" si="39"/>
        <v>0</v>
      </c>
      <c r="AB113" s="89">
        <f t="shared" si="39"/>
        <v>0</v>
      </c>
      <c r="AC113" s="89">
        <f t="shared" si="39"/>
        <v>0</v>
      </c>
      <c r="AD113" s="89">
        <f t="shared" si="39"/>
        <v>0</v>
      </c>
      <c r="AE113" s="89">
        <f t="shared" si="39"/>
        <v>0</v>
      </c>
      <c r="AF113" s="89">
        <f t="shared" si="39"/>
        <v>0</v>
      </c>
      <c r="AG113" s="89">
        <f t="shared" si="39"/>
        <v>0</v>
      </c>
      <c r="AH113" s="89">
        <f t="shared" si="39"/>
        <v>0</v>
      </c>
      <c r="AI113" s="89">
        <f t="shared" si="39"/>
        <v>0</v>
      </c>
      <c r="AJ113" s="89">
        <f t="shared" si="39"/>
        <v>0</v>
      </c>
      <c r="AK113" s="90">
        <f t="shared" si="39"/>
        <v>0</v>
      </c>
    </row>
    <row r="114" spans="2:37" ht="15" customHeight="1" x14ac:dyDescent="0.25"/>
    <row r="115" spans="2:37" x14ac:dyDescent="0.25">
      <c r="J115" s="2"/>
      <c r="K115" s="2"/>
      <c r="L115" s="2"/>
      <c r="M115" s="2"/>
      <c r="N115" s="2"/>
    </row>
    <row r="116" spans="2:37" x14ac:dyDescent="0.25">
      <c r="J116" s="8"/>
    </row>
    <row r="117" spans="2:37" x14ac:dyDescent="0.25">
      <c r="I117" s="8"/>
    </row>
  </sheetData>
  <sheetProtection selectLockedCells="1"/>
  <mergeCells count="1">
    <mergeCell ref="E4:H4"/>
  </mergeCells>
  <conditionalFormatting sqref="F18:F113">
    <cfRule type="cellIs" dxfId="3" priority="1" operator="greaterThan">
      <formula>$F$11</formula>
    </cfRule>
    <cfRule type="cellIs" dxfId="2" priority="2" operator="lessThan">
      <formula>$F$11</formula>
    </cfRule>
  </conditionalFormatting>
  <dataValidations count="2">
    <dataValidation type="custom" allowBlank="1" showInputMessage="1" showErrorMessage="1" sqref="J101:L103 J71:AK71" xr:uid="{02DDCE5B-D2D1-4E30-AC02-4BA9D3D2045D}">
      <formula1>J71&gt;=0</formula1>
    </dataValidation>
    <dataValidation type="custom" allowBlank="1" showInputMessage="1" showErrorMessage="1" sqref="J111:AK111 M82:AK82 J96:AK96 J75:L79 J91:AK93" xr:uid="{BBFDC67A-877B-4A72-9ADB-4E0492651210}">
      <formula1>J75&lt;=0</formula1>
    </dataValidation>
  </dataValidation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6D305-D1CE-4845-8060-C2FCE7B26F28}">
  <dimension ref="B1:O47"/>
  <sheetViews>
    <sheetView topLeftCell="A6" workbookViewId="0">
      <selection activeCell="J19" sqref="J19:J20"/>
    </sheetView>
  </sheetViews>
  <sheetFormatPr defaultColWidth="9.140625" defaultRowHeight="15" x14ac:dyDescent="0.25"/>
  <cols>
    <col min="1" max="1" width="3.85546875" style="1" customWidth="1"/>
    <col min="2" max="2" width="4.42578125" style="1" customWidth="1"/>
    <col min="3" max="3" width="19" style="1" customWidth="1"/>
    <col min="4" max="4" width="17.28515625" style="1" customWidth="1"/>
    <col min="5" max="5" width="27.85546875" style="1" customWidth="1"/>
    <col min="6" max="6" width="4.42578125" style="1" customWidth="1"/>
    <col min="7" max="7" width="16.42578125" style="1" customWidth="1"/>
    <col min="8" max="8" width="14.42578125" style="1" customWidth="1"/>
    <col min="9" max="9" width="15.85546875" style="1" customWidth="1"/>
    <col min="10" max="10" width="12.42578125" style="1" customWidth="1"/>
    <col min="11" max="16384" width="9.140625" style="1"/>
  </cols>
  <sheetData>
    <row r="1" spans="2:15" ht="18.75" x14ac:dyDescent="0.3">
      <c r="B1" s="130" t="s">
        <v>113</v>
      </c>
      <c r="C1" s="131"/>
      <c r="D1" s="131"/>
      <c r="E1" s="131"/>
      <c r="G1" s="114"/>
    </row>
    <row r="2" spans="2:15" ht="18.75" x14ac:dyDescent="0.3">
      <c r="B2" s="113"/>
      <c r="G2" s="114"/>
    </row>
    <row r="3" spans="2:15" ht="18.75" x14ac:dyDescent="0.3">
      <c r="B3" s="113"/>
      <c r="C3" s="114" t="s">
        <v>114</v>
      </c>
      <c r="D3"/>
      <c r="E3"/>
      <c r="F3" s="164"/>
      <c r="G3" s="165"/>
    </row>
    <row r="5" spans="2:15" x14ac:dyDescent="0.25">
      <c r="B5" s="115" t="s">
        <v>115</v>
      </c>
      <c r="K5" s="115"/>
    </row>
    <row r="6" spans="2:15" x14ac:dyDescent="0.25">
      <c r="B6" s="115"/>
      <c r="K6" s="115"/>
      <c r="O6"/>
    </row>
    <row r="7" spans="2:15" s="116" customFormat="1" x14ac:dyDescent="0.25">
      <c r="B7" s="166" t="s">
        <v>116</v>
      </c>
      <c r="C7" s="167"/>
      <c r="D7" s="167"/>
      <c r="E7" s="167"/>
      <c r="F7" s="167"/>
      <c r="G7" s="167"/>
    </row>
    <row r="8" spans="2:15" s="116" customFormat="1" x14ac:dyDescent="0.25">
      <c r="B8" s="166" t="s">
        <v>117</v>
      </c>
      <c r="C8" s="167"/>
      <c r="D8" s="167"/>
      <c r="E8" s="167"/>
      <c r="F8" s="167"/>
      <c r="G8" s="167"/>
    </row>
    <row r="10" spans="2:15" x14ac:dyDescent="0.25">
      <c r="B10" s="115" t="s">
        <v>118</v>
      </c>
    </row>
    <row r="11" spans="2:15" x14ac:dyDescent="0.25">
      <c r="B11" s="115" t="s">
        <v>119</v>
      </c>
    </row>
    <row r="12" spans="2:15" x14ac:dyDescent="0.25">
      <c r="B12" s="115" t="s">
        <v>120</v>
      </c>
    </row>
    <row r="13" spans="2:15" s="4" customFormat="1" ht="6" x14ac:dyDescent="0.15">
      <c r="B13" s="117"/>
    </row>
    <row r="14" spans="2:15" x14ac:dyDescent="0.25">
      <c r="B14" s="168" t="s">
        <v>121</v>
      </c>
      <c r="C14" s="168"/>
      <c r="D14" s="168"/>
      <c r="E14" s="168"/>
      <c r="F14" s="168"/>
      <c r="G14" s="168"/>
    </row>
    <row r="15" spans="2:15" ht="29.25" customHeight="1" x14ac:dyDescent="0.25">
      <c r="B15" s="118" t="s">
        <v>122</v>
      </c>
      <c r="C15" s="118"/>
      <c r="D15" s="118" t="s">
        <v>123</v>
      </c>
      <c r="E15" s="118" t="s">
        <v>124</v>
      </c>
      <c r="F15" s="169" t="s">
        <v>125</v>
      </c>
      <c r="G15" s="170"/>
    </row>
    <row r="16" spans="2:15" s="4" customFormat="1" ht="11.65" customHeight="1" x14ac:dyDescent="0.15">
      <c r="B16" s="119"/>
      <c r="C16" s="119"/>
      <c r="D16" s="119"/>
      <c r="E16" s="119"/>
      <c r="F16" s="120"/>
      <c r="G16" s="120"/>
    </row>
    <row r="17" spans="2:7" x14ac:dyDescent="0.25">
      <c r="B17" s="121" t="s">
        <v>126</v>
      </c>
      <c r="C17" s="122"/>
      <c r="D17" s="162"/>
      <c r="E17" s="162"/>
      <c r="F17" s="163"/>
      <c r="G17" s="163"/>
    </row>
    <row r="18" spans="2:7" x14ac:dyDescent="0.25">
      <c r="B18" s="122"/>
      <c r="C18" s="124"/>
      <c r="D18" s="123"/>
      <c r="E18" s="123"/>
      <c r="F18" s="164"/>
      <c r="G18" s="165"/>
    </row>
    <row r="19" spans="2:7" x14ac:dyDescent="0.25">
      <c r="B19" s="122"/>
      <c r="C19" s="124"/>
      <c r="D19" s="123"/>
      <c r="E19" s="123"/>
      <c r="F19" s="164"/>
      <c r="G19" s="165"/>
    </row>
    <row r="20" spans="2:7" x14ac:dyDescent="0.25">
      <c r="B20" s="122"/>
      <c r="C20" s="124"/>
      <c r="D20" s="123"/>
      <c r="E20" s="123"/>
      <c r="F20" s="164"/>
      <c r="G20" s="165"/>
    </row>
    <row r="21" spans="2:7" x14ac:dyDescent="0.25">
      <c r="B21" s="122"/>
      <c r="C21" s="122" t="s">
        <v>127</v>
      </c>
      <c r="D21" s="125">
        <f>D18+D19+D20</f>
        <v>0</v>
      </c>
      <c r="E21" s="125"/>
      <c r="F21" s="171"/>
      <c r="G21" s="172"/>
    </row>
    <row r="22" spans="2:7" s="4" customFormat="1" ht="6" x14ac:dyDescent="0.15"/>
    <row r="23" spans="2:7" x14ac:dyDescent="0.25">
      <c r="B23" s="121" t="s">
        <v>128</v>
      </c>
      <c r="C23" s="122"/>
      <c r="D23" s="162"/>
      <c r="E23" s="162"/>
      <c r="F23" s="163"/>
      <c r="G23" s="163"/>
    </row>
    <row r="24" spans="2:7" x14ac:dyDescent="0.25">
      <c r="B24" s="122"/>
      <c r="C24" s="124"/>
      <c r="D24" s="123"/>
      <c r="E24" s="123"/>
      <c r="F24" s="164"/>
      <c r="G24" s="165"/>
    </row>
    <row r="25" spans="2:7" x14ac:dyDescent="0.25">
      <c r="B25" s="122"/>
      <c r="C25" s="124"/>
      <c r="D25" s="123"/>
      <c r="E25" s="123"/>
      <c r="F25" s="164"/>
      <c r="G25" s="165"/>
    </row>
    <row r="26" spans="2:7" x14ac:dyDescent="0.25">
      <c r="B26" s="122"/>
      <c r="C26" s="124"/>
      <c r="D26" s="123"/>
      <c r="E26" s="123"/>
      <c r="F26" s="164"/>
      <c r="G26" s="165"/>
    </row>
    <row r="27" spans="2:7" x14ac:dyDescent="0.25">
      <c r="B27" s="122"/>
      <c r="C27" s="122" t="s">
        <v>129</v>
      </c>
      <c r="D27" s="125">
        <f>D24+D25+D26</f>
        <v>0</v>
      </c>
      <c r="E27" s="125"/>
      <c r="F27" s="171"/>
      <c r="G27" s="172"/>
    </row>
    <row r="28" spans="2:7" s="4" customFormat="1" ht="6" x14ac:dyDescent="0.15"/>
    <row r="29" spans="2:7" x14ac:dyDescent="0.25">
      <c r="B29" s="121" t="s">
        <v>130</v>
      </c>
      <c r="C29" s="122"/>
      <c r="D29" s="162"/>
      <c r="E29" s="162"/>
      <c r="F29" s="163"/>
      <c r="G29" s="163"/>
    </row>
    <row r="30" spans="2:7" x14ac:dyDescent="0.25">
      <c r="B30" s="122"/>
      <c r="C30" s="124"/>
      <c r="D30" s="123"/>
      <c r="E30" s="123"/>
      <c r="F30" s="164"/>
      <c r="G30" s="165"/>
    </row>
    <row r="31" spans="2:7" x14ac:dyDescent="0.25">
      <c r="B31" s="122"/>
      <c r="C31" s="124"/>
      <c r="D31" s="123"/>
      <c r="E31" s="123"/>
      <c r="F31" s="164"/>
      <c r="G31" s="165"/>
    </row>
    <row r="32" spans="2:7" x14ac:dyDescent="0.25">
      <c r="B32" s="122"/>
      <c r="C32" s="124"/>
      <c r="D32" s="123"/>
      <c r="E32" s="123"/>
      <c r="F32" s="164"/>
      <c r="G32" s="165"/>
    </row>
    <row r="33" spans="2:7" x14ac:dyDescent="0.25">
      <c r="B33" s="122"/>
      <c r="C33" s="122" t="s">
        <v>131</v>
      </c>
      <c r="D33" s="125">
        <f>D30+D31+D32</f>
        <v>0</v>
      </c>
      <c r="E33" s="125"/>
      <c r="F33" s="171"/>
      <c r="G33" s="172"/>
    </row>
    <row r="34" spans="2:7" s="4" customFormat="1" ht="6" x14ac:dyDescent="0.15"/>
    <row r="35" spans="2:7" x14ac:dyDescent="0.25">
      <c r="B35" s="121" t="s">
        <v>132</v>
      </c>
      <c r="C35" s="122"/>
      <c r="D35" s="162"/>
      <c r="E35" s="162"/>
      <c r="F35" s="163"/>
      <c r="G35" s="163"/>
    </row>
    <row r="36" spans="2:7" x14ac:dyDescent="0.25">
      <c r="B36" s="122"/>
      <c r="C36" s="124"/>
      <c r="D36" s="123"/>
      <c r="E36" s="123"/>
      <c r="F36" s="164"/>
      <c r="G36" s="165"/>
    </row>
    <row r="37" spans="2:7" x14ac:dyDescent="0.25">
      <c r="B37" s="122"/>
      <c r="C37" s="124"/>
      <c r="D37" s="123"/>
      <c r="E37" s="123"/>
      <c r="F37" s="164"/>
      <c r="G37" s="165"/>
    </row>
    <row r="38" spans="2:7" x14ac:dyDescent="0.25">
      <c r="B38" s="122"/>
      <c r="C38" s="124"/>
      <c r="D38" s="123"/>
      <c r="E38" s="123"/>
      <c r="F38" s="164"/>
      <c r="G38" s="165"/>
    </row>
    <row r="39" spans="2:7" x14ac:dyDescent="0.25">
      <c r="B39" s="122"/>
      <c r="C39" s="122" t="s">
        <v>133</v>
      </c>
      <c r="D39" s="125">
        <f>D36+D37+D38</f>
        <v>0</v>
      </c>
      <c r="E39" s="125"/>
      <c r="F39" s="171"/>
      <c r="G39" s="172"/>
    </row>
    <row r="40" spans="2:7" s="4" customFormat="1" ht="6" x14ac:dyDescent="0.15"/>
    <row r="41" spans="2:7" x14ac:dyDescent="0.25">
      <c r="B41" s="121" t="s">
        <v>134</v>
      </c>
      <c r="C41" s="122"/>
      <c r="D41" s="162"/>
      <c r="E41" s="162"/>
      <c r="F41" s="163"/>
      <c r="G41" s="163"/>
    </row>
    <row r="42" spans="2:7" x14ac:dyDescent="0.25">
      <c r="B42" s="122"/>
      <c r="C42" s="124"/>
      <c r="D42" s="123"/>
      <c r="E42" s="123"/>
      <c r="F42" s="164"/>
      <c r="G42" s="165"/>
    </row>
    <row r="43" spans="2:7" x14ac:dyDescent="0.25">
      <c r="B43" s="122"/>
      <c r="C43" s="124"/>
      <c r="D43" s="123"/>
      <c r="E43" s="123"/>
      <c r="F43" s="164"/>
      <c r="G43" s="165"/>
    </row>
    <row r="44" spans="2:7" x14ac:dyDescent="0.25">
      <c r="B44" s="122"/>
      <c r="C44" s="124"/>
      <c r="D44" s="123"/>
      <c r="E44" s="123"/>
      <c r="F44" s="164"/>
      <c r="G44" s="165"/>
    </row>
    <row r="45" spans="2:7" x14ac:dyDescent="0.25">
      <c r="B45" s="122"/>
      <c r="C45" s="122" t="s">
        <v>135</v>
      </c>
      <c r="D45" s="125">
        <f>D42+D43+D44</f>
        <v>0</v>
      </c>
      <c r="E45" s="125"/>
      <c r="F45" s="171"/>
      <c r="G45" s="172"/>
    </row>
    <row r="46" spans="2:7" s="4" customFormat="1" ht="6.75" thickBot="1" x14ac:dyDescent="0.2">
      <c r="D46" s="126"/>
      <c r="E46" s="126"/>
      <c r="G46" s="126"/>
    </row>
    <row r="47" spans="2:7" ht="15.75" thickBot="1" x14ac:dyDescent="0.3">
      <c r="C47" s="127" t="s">
        <v>136</v>
      </c>
      <c r="D47" s="128">
        <f>D21+D27+D33+D39+D45</f>
        <v>0</v>
      </c>
      <c r="E47" s="129"/>
    </row>
  </sheetData>
  <mergeCells count="30">
    <mergeCell ref="F45:G45"/>
    <mergeCell ref="F32:G32"/>
    <mergeCell ref="F33:G33"/>
    <mergeCell ref="D35:G35"/>
    <mergeCell ref="F36:G36"/>
    <mergeCell ref="F37:G37"/>
    <mergeCell ref="F38:G38"/>
    <mergeCell ref="F39:G39"/>
    <mergeCell ref="D41:G41"/>
    <mergeCell ref="F42:G42"/>
    <mergeCell ref="F43:G43"/>
    <mergeCell ref="F44:G44"/>
    <mergeCell ref="F31:G31"/>
    <mergeCell ref="F18:G18"/>
    <mergeCell ref="F19:G19"/>
    <mergeCell ref="F20:G20"/>
    <mergeCell ref="F21:G21"/>
    <mergeCell ref="D23:G23"/>
    <mergeCell ref="F24:G24"/>
    <mergeCell ref="F25:G25"/>
    <mergeCell ref="F26:G26"/>
    <mergeCell ref="F27:G27"/>
    <mergeCell ref="D29:G29"/>
    <mergeCell ref="F30:G30"/>
    <mergeCell ref="D17:G17"/>
    <mergeCell ref="F3:G3"/>
    <mergeCell ref="B7:G7"/>
    <mergeCell ref="B8:G8"/>
    <mergeCell ref="B14:G14"/>
    <mergeCell ref="F15:G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5D458-E571-4FD1-A2D4-24FDC7F4349D}">
  <dimension ref="B1:AK117"/>
  <sheetViews>
    <sheetView tabSelected="1" zoomScaleNormal="100" workbookViewId="0">
      <selection activeCell="E18" sqref="E18"/>
    </sheetView>
  </sheetViews>
  <sheetFormatPr defaultColWidth="8.85546875" defaultRowHeight="15" x14ac:dyDescent="0.25"/>
  <cols>
    <col min="1" max="1" width="2.5703125" style="1" customWidth="1"/>
    <col min="2" max="2" width="4.28515625" style="1" customWidth="1"/>
    <col min="3" max="3" width="3.7109375" style="1" customWidth="1"/>
    <col min="4" max="4" width="65.85546875" style="1" customWidth="1"/>
    <col min="5" max="5" width="38.85546875" style="1" customWidth="1"/>
    <col min="6" max="6" width="14.85546875" style="1" customWidth="1"/>
    <col min="7" max="7" width="28.5703125" style="1" customWidth="1"/>
    <col min="8" max="8" width="15.28515625" style="2" customWidth="1"/>
    <col min="9" max="9" width="2.42578125" style="1" customWidth="1"/>
    <col min="10" max="37" width="11.5703125" style="1" bestFit="1" customWidth="1"/>
    <col min="38" max="16384" width="8.85546875" style="1"/>
  </cols>
  <sheetData>
    <row r="1" spans="2:37" ht="13.5" customHeight="1" thickBot="1" x14ac:dyDescent="0.3"/>
    <row r="2" spans="2:37" s="3" customFormat="1" ht="18.75" x14ac:dyDescent="0.3">
      <c r="B2" s="99" t="s">
        <v>137</v>
      </c>
      <c r="C2" s="49"/>
      <c r="D2" s="49"/>
      <c r="E2" s="50"/>
      <c r="F2" s="50"/>
      <c r="G2" s="50"/>
      <c r="H2" s="51"/>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2"/>
    </row>
    <row r="3" spans="2:37" x14ac:dyDescent="0.25">
      <c r="B3" s="98" t="s">
        <v>23</v>
      </c>
      <c r="C3"/>
      <c r="D3" s="97"/>
      <c r="E3"/>
      <c r="F3"/>
      <c r="G3"/>
      <c r="H3" s="31"/>
      <c r="I3"/>
      <c r="J3"/>
      <c r="K3"/>
      <c r="L3"/>
      <c r="M3"/>
      <c r="N3"/>
      <c r="O3"/>
      <c r="P3"/>
      <c r="Q3"/>
      <c r="R3"/>
      <c r="S3"/>
      <c r="T3"/>
      <c r="U3"/>
      <c r="V3"/>
      <c r="W3"/>
      <c r="X3"/>
      <c r="Y3"/>
      <c r="Z3"/>
      <c r="AA3"/>
      <c r="AB3"/>
      <c r="AC3"/>
      <c r="AD3"/>
      <c r="AE3"/>
      <c r="AF3"/>
      <c r="AG3"/>
      <c r="AH3"/>
      <c r="AI3"/>
      <c r="AJ3"/>
      <c r="AK3" s="54"/>
    </row>
    <row r="4" spans="2:37" s="3" customFormat="1" ht="18.75" x14ac:dyDescent="0.3">
      <c r="B4" s="55"/>
      <c r="C4" s="34" t="s">
        <v>24</v>
      </c>
      <c r="D4" s="56"/>
      <c r="E4" s="161" t="s">
        <v>138</v>
      </c>
      <c r="F4" s="161"/>
      <c r="G4" s="161"/>
      <c r="H4" s="161"/>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7"/>
    </row>
    <row r="5" spans="2:37" x14ac:dyDescent="0.25">
      <c r="B5" s="53"/>
      <c r="C5"/>
      <c r="D5"/>
      <c r="E5"/>
      <c r="F5"/>
      <c r="G5"/>
      <c r="H5" s="31"/>
      <c r="I5"/>
      <c r="J5" s="58">
        <v>1</v>
      </c>
      <c r="K5" s="58">
        <v>2</v>
      </c>
      <c r="L5" s="58">
        <v>3</v>
      </c>
      <c r="M5" s="58">
        <v>4</v>
      </c>
      <c r="N5" s="58">
        <v>5</v>
      </c>
      <c r="O5" s="58">
        <v>6</v>
      </c>
      <c r="P5" s="58">
        <v>7</v>
      </c>
      <c r="Q5" s="58">
        <v>8</v>
      </c>
      <c r="R5" s="58">
        <v>9</v>
      </c>
      <c r="S5" s="58">
        <v>10</v>
      </c>
      <c r="T5" s="58">
        <v>11</v>
      </c>
      <c r="U5" s="58">
        <v>12</v>
      </c>
      <c r="V5" s="58">
        <v>13</v>
      </c>
      <c r="W5" s="58">
        <v>14</v>
      </c>
      <c r="X5" s="58">
        <v>15</v>
      </c>
      <c r="Y5" s="58">
        <v>16</v>
      </c>
      <c r="Z5" s="58">
        <v>17</v>
      </c>
      <c r="AA5" s="58">
        <v>18</v>
      </c>
      <c r="AB5" s="58">
        <v>19</v>
      </c>
      <c r="AC5" s="58">
        <v>20</v>
      </c>
      <c r="AD5" s="58">
        <v>21</v>
      </c>
      <c r="AE5" t="s">
        <v>25</v>
      </c>
      <c r="AF5" t="s">
        <v>26</v>
      </c>
      <c r="AG5" t="s">
        <v>27</v>
      </c>
      <c r="AH5" t="s">
        <v>28</v>
      </c>
      <c r="AI5" t="s">
        <v>29</v>
      </c>
      <c r="AJ5" t="s">
        <v>30</v>
      </c>
      <c r="AK5" s="54" t="s">
        <v>31</v>
      </c>
    </row>
    <row r="6" spans="2:37" s="4" customFormat="1" ht="6" x14ac:dyDescent="0.15">
      <c r="B6" s="59"/>
      <c r="C6" s="36"/>
      <c r="D6" s="36"/>
      <c r="E6" s="36"/>
      <c r="F6" s="36"/>
      <c r="G6" s="36"/>
      <c r="H6" s="33"/>
      <c r="I6" s="36"/>
      <c r="J6" s="60"/>
      <c r="K6" s="60"/>
      <c r="L6" s="60"/>
      <c r="M6" s="60"/>
      <c r="N6" s="60"/>
      <c r="O6" s="60"/>
      <c r="P6" s="60"/>
      <c r="Q6" s="60"/>
      <c r="R6" s="60"/>
      <c r="S6" s="60"/>
      <c r="T6" s="60"/>
      <c r="U6" s="60"/>
      <c r="V6" s="60"/>
      <c r="W6" s="60"/>
      <c r="X6" s="60"/>
      <c r="Y6" s="60"/>
      <c r="Z6" s="60"/>
      <c r="AA6" s="60"/>
      <c r="AB6" s="60"/>
      <c r="AC6" s="60"/>
      <c r="AD6" s="60"/>
      <c r="AE6" s="36"/>
      <c r="AF6" s="36"/>
      <c r="AG6" s="36"/>
      <c r="AH6" s="36"/>
      <c r="AI6" s="36"/>
      <c r="AJ6" s="36"/>
      <c r="AK6" s="61"/>
    </row>
    <row r="7" spans="2:37" x14ac:dyDescent="0.25">
      <c r="B7" s="53"/>
      <c r="C7" s="34" t="s">
        <v>32</v>
      </c>
      <c r="D7"/>
      <c r="E7"/>
      <c r="F7"/>
      <c r="G7"/>
      <c r="H7" s="31"/>
      <c r="I7"/>
      <c r="J7" s="27">
        <v>44866</v>
      </c>
      <c r="K7" s="27">
        <v>45017</v>
      </c>
      <c r="L7" s="27">
        <v>45383</v>
      </c>
      <c r="M7" s="27">
        <v>45748</v>
      </c>
      <c r="N7" s="27">
        <v>46113</v>
      </c>
      <c r="O7" s="27">
        <v>46478</v>
      </c>
      <c r="P7" s="27">
        <v>46844</v>
      </c>
      <c r="Q7" s="27">
        <v>47209</v>
      </c>
      <c r="R7" s="27">
        <v>47574</v>
      </c>
      <c r="S7" s="27">
        <v>47939</v>
      </c>
      <c r="T7" s="27">
        <v>48305</v>
      </c>
      <c r="U7" s="27">
        <v>48670</v>
      </c>
      <c r="V7" s="27">
        <v>49035</v>
      </c>
      <c r="W7" s="27">
        <v>49400</v>
      </c>
      <c r="X7" s="27">
        <v>49766</v>
      </c>
      <c r="Y7" s="27">
        <v>50131</v>
      </c>
      <c r="Z7" s="27">
        <v>50496</v>
      </c>
      <c r="AA7" s="27">
        <v>50861</v>
      </c>
      <c r="AB7" s="27">
        <v>51227</v>
      </c>
      <c r="AC7" s="27">
        <v>51592</v>
      </c>
      <c r="AD7" s="27">
        <v>51957</v>
      </c>
      <c r="AE7" s="27">
        <v>52322</v>
      </c>
      <c r="AF7" s="27">
        <v>52688</v>
      </c>
      <c r="AG7" s="27">
        <v>53053</v>
      </c>
      <c r="AH7" s="27">
        <v>53418</v>
      </c>
      <c r="AI7" s="27">
        <v>53783</v>
      </c>
      <c r="AJ7" s="27">
        <v>54149</v>
      </c>
      <c r="AK7" s="27">
        <v>54514</v>
      </c>
    </row>
    <row r="8" spans="2:37" x14ac:dyDescent="0.25">
      <c r="B8" s="53"/>
      <c r="C8"/>
      <c r="D8"/>
      <c r="E8"/>
      <c r="F8"/>
      <c r="G8"/>
      <c r="H8" s="31"/>
      <c r="I8"/>
      <c r="J8" s="28" t="s">
        <v>33</v>
      </c>
      <c r="K8" s="28" t="s">
        <v>33</v>
      </c>
      <c r="L8" s="28" t="s">
        <v>33</v>
      </c>
      <c r="M8" s="28" t="s">
        <v>33</v>
      </c>
      <c r="N8" s="28" t="s">
        <v>33</v>
      </c>
      <c r="O8" s="28" t="s">
        <v>33</v>
      </c>
      <c r="P8" s="28" t="s">
        <v>33</v>
      </c>
      <c r="Q8" s="28" t="s">
        <v>33</v>
      </c>
      <c r="R8" s="28" t="s">
        <v>33</v>
      </c>
      <c r="S8" s="28" t="s">
        <v>33</v>
      </c>
      <c r="T8" s="28" t="s">
        <v>33</v>
      </c>
      <c r="U8" s="28" t="s">
        <v>33</v>
      </c>
      <c r="V8" s="28" t="s">
        <v>33</v>
      </c>
      <c r="W8" s="28" t="s">
        <v>33</v>
      </c>
      <c r="X8" s="28" t="s">
        <v>33</v>
      </c>
      <c r="Y8" s="28" t="s">
        <v>33</v>
      </c>
      <c r="Z8" s="28" t="s">
        <v>33</v>
      </c>
      <c r="AA8" s="28" t="s">
        <v>33</v>
      </c>
      <c r="AB8" s="28" t="s">
        <v>33</v>
      </c>
      <c r="AC8" s="28" t="s">
        <v>33</v>
      </c>
      <c r="AD8" s="62" t="s">
        <v>33</v>
      </c>
      <c r="AE8" s="62" t="s">
        <v>33</v>
      </c>
      <c r="AF8" s="62" t="s">
        <v>33</v>
      </c>
      <c r="AG8" s="62" t="s">
        <v>33</v>
      </c>
      <c r="AH8" s="62" t="s">
        <v>33</v>
      </c>
      <c r="AI8" s="62" t="s">
        <v>33</v>
      </c>
      <c r="AJ8" s="62" t="s">
        <v>33</v>
      </c>
      <c r="AK8" s="100" t="s">
        <v>33</v>
      </c>
    </row>
    <row r="9" spans="2:37" x14ac:dyDescent="0.25">
      <c r="B9" s="53"/>
      <c r="C9"/>
      <c r="D9"/>
      <c r="E9" s="16" t="s">
        <v>34</v>
      </c>
      <c r="F9" s="16" t="s">
        <v>35</v>
      </c>
      <c r="G9" s="34" t="s">
        <v>36</v>
      </c>
      <c r="H9" s="72" t="s">
        <v>37</v>
      </c>
      <c r="I9"/>
      <c r="J9" s="27">
        <v>45016</v>
      </c>
      <c r="K9" s="27">
        <v>45382</v>
      </c>
      <c r="L9" s="27">
        <v>45747</v>
      </c>
      <c r="M9" s="27">
        <v>46112</v>
      </c>
      <c r="N9" s="27">
        <v>46477</v>
      </c>
      <c r="O9" s="27">
        <v>46843</v>
      </c>
      <c r="P9" s="27">
        <v>47208</v>
      </c>
      <c r="Q9" s="27">
        <v>47573</v>
      </c>
      <c r="R9" s="27">
        <v>47938</v>
      </c>
      <c r="S9" s="27">
        <v>48304</v>
      </c>
      <c r="T9" s="27">
        <v>48669</v>
      </c>
      <c r="U9" s="27">
        <v>49034</v>
      </c>
      <c r="V9" s="27">
        <v>49399</v>
      </c>
      <c r="W9" s="27">
        <v>49765</v>
      </c>
      <c r="X9" s="27">
        <v>50130</v>
      </c>
      <c r="Y9" s="27">
        <v>50495</v>
      </c>
      <c r="Z9" s="27">
        <v>50860</v>
      </c>
      <c r="AA9" s="27">
        <v>51226</v>
      </c>
      <c r="AB9" s="27">
        <v>51591</v>
      </c>
      <c r="AC9" s="27">
        <v>51956</v>
      </c>
      <c r="AD9" s="27">
        <v>52321</v>
      </c>
      <c r="AE9" s="27">
        <v>52687</v>
      </c>
      <c r="AF9" s="27">
        <v>53052</v>
      </c>
      <c r="AG9" s="27">
        <v>53417</v>
      </c>
      <c r="AH9" s="27">
        <v>53782</v>
      </c>
      <c r="AI9" s="27">
        <v>54148</v>
      </c>
      <c r="AJ9" s="27">
        <v>54513</v>
      </c>
      <c r="AK9" s="27">
        <v>54878</v>
      </c>
    </row>
    <row r="10" spans="2:37" s="4" customFormat="1" ht="6" x14ac:dyDescent="0.15">
      <c r="B10" s="59"/>
      <c r="C10" s="36"/>
      <c r="D10" s="36"/>
      <c r="E10" s="36"/>
      <c r="F10" s="36"/>
      <c r="G10" s="36"/>
      <c r="H10" s="33"/>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61"/>
    </row>
    <row r="11" spans="2:37" ht="14.45" customHeight="1" x14ac:dyDescent="0.25">
      <c r="B11" s="53"/>
      <c r="C11" s="34" t="s">
        <v>38</v>
      </c>
      <c r="D11"/>
      <c r="E11" t="s">
        <v>39</v>
      </c>
      <c r="F11" s="105">
        <v>0.02</v>
      </c>
      <c r="G11"/>
      <c r="H11" s="31"/>
      <c r="I11"/>
      <c r="J11" s="15"/>
      <c r="K11"/>
      <c r="L11"/>
      <c r="M11"/>
      <c r="N11"/>
      <c r="O11"/>
      <c r="P11"/>
      <c r="Q11"/>
      <c r="R11"/>
      <c r="S11"/>
      <c r="T11"/>
      <c r="U11"/>
      <c r="V11"/>
      <c r="W11"/>
      <c r="X11"/>
      <c r="Y11"/>
      <c r="Z11"/>
      <c r="AA11"/>
      <c r="AB11"/>
      <c r="AC11"/>
      <c r="AD11"/>
      <c r="AE11"/>
      <c r="AF11"/>
      <c r="AG11"/>
      <c r="AH11"/>
      <c r="AI11"/>
      <c r="AJ11"/>
      <c r="AK11" s="54"/>
    </row>
    <row r="12" spans="2:37" x14ac:dyDescent="0.25">
      <c r="B12" s="53"/>
      <c r="C12"/>
      <c r="D12" t="s">
        <v>139</v>
      </c>
      <c r="E12" s="91" t="s">
        <v>140</v>
      </c>
      <c r="F12" s="103"/>
      <c r="G12" s="103"/>
      <c r="H12" s="31">
        <f>SUM(J12:AK12)</f>
        <v>172666666.66666669</v>
      </c>
      <c r="I12"/>
      <c r="J12" s="47"/>
      <c r="K12" s="47">
        <f>L12/3</f>
        <v>1166666.6666666667</v>
      </c>
      <c r="L12" s="47">
        <v>3500000</v>
      </c>
      <c r="M12" s="47">
        <v>7000000</v>
      </c>
      <c r="N12" s="47">
        <v>7000000</v>
      </c>
      <c r="O12" s="47">
        <v>7000000</v>
      </c>
      <c r="P12" s="47">
        <v>7000000</v>
      </c>
      <c r="Q12" s="47">
        <v>7000000</v>
      </c>
      <c r="R12" s="47">
        <v>7000000</v>
      </c>
      <c r="S12" s="47">
        <v>7000000</v>
      </c>
      <c r="T12" s="47">
        <v>7000000</v>
      </c>
      <c r="U12" s="47">
        <v>7000000</v>
      </c>
      <c r="V12" s="47">
        <v>7000000</v>
      </c>
      <c r="W12" s="47">
        <v>7000000</v>
      </c>
      <c r="X12" s="47">
        <v>7000000</v>
      </c>
      <c r="Y12" s="47">
        <v>7000000</v>
      </c>
      <c r="Z12" s="47">
        <v>7000000</v>
      </c>
      <c r="AA12" s="47">
        <v>7000000</v>
      </c>
      <c r="AB12" s="47">
        <v>7000000</v>
      </c>
      <c r="AC12" s="47">
        <v>7000000</v>
      </c>
      <c r="AD12" s="47">
        <v>7000000</v>
      </c>
      <c r="AE12" s="47">
        <v>7000000</v>
      </c>
      <c r="AF12" s="47">
        <v>7000000</v>
      </c>
      <c r="AG12" s="47">
        <v>7000000</v>
      </c>
      <c r="AH12" s="47">
        <v>7000000</v>
      </c>
      <c r="AI12" s="47">
        <v>7000000</v>
      </c>
      <c r="AJ12" s="47">
        <v>7000000</v>
      </c>
      <c r="AK12" s="63"/>
    </row>
    <row r="13" spans="2:37" x14ac:dyDescent="0.25">
      <c r="B13" s="53"/>
      <c r="C13"/>
      <c r="D13" t="s">
        <v>141</v>
      </c>
      <c r="E13" s="91" t="s">
        <v>142</v>
      </c>
      <c r="F13" s="103"/>
      <c r="G13" s="103"/>
      <c r="H13" s="31">
        <f>SUM(J13:AK13)</f>
        <v>123333333.33333334</v>
      </c>
      <c r="I13"/>
      <c r="J13" s="47"/>
      <c r="K13" s="47">
        <f t="shared" ref="K13:K14" si="0">L13/3</f>
        <v>833333.33333333337</v>
      </c>
      <c r="L13" s="47">
        <v>2500000</v>
      </c>
      <c r="M13" s="47">
        <v>5000000</v>
      </c>
      <c r="N13" s="47">
        <v>5000000</v>
      </c>
      <c r="O13" s="47">
        <v>5000000</v>
      </c>
      <c r="P13" s="47">
        <v>5000000</v>
      </c>
      <c r="Q13" s="47">
        <v>5000000</v>
      </c>
      <c r="R13" s="47">
        <v>5000000</v>
      </c>
      <c r="S13" s="47">
        <v>5000000</v>
      </c>
      <c r="T13" s="47">
        <v>5000000</v>
      </c>
      <c r="U13" s="47">
        <v>5000000</v>
      </c>
      <c r="V13" s="47">
        <v>5000000</v>
      </c>
      <c r="W13" s="47">
        <v>5000000</v>
      </c>
      <c r="X13" s="47">
        <v>5000000</v>
      </c>
      <c r="Y13" s="47">
        <v>5000000</v>
      </c>
      <c r="Z13" s="47">
        <v>5000000</v>
      </c>
      <c r="AA13" s="47">
        <v>5000000</v>
      </c>
      <c r="AB13" s="47">
        <v>5000000</v>
      </c>
      <c r="AC13" s="47">
        <v>5000000</v>
      </c>
      <c r="AD13" s="47">
        <v>5000000</v>
      </c>
      <c r="AE13" s="47">
        <v>5000000</v>
      </c>
      <c r="AF13" s="47">
        <v>5000000</v>
      </c>
      <c r="AG13" s="47">
        <v>5000000</v>
      </c>
      <c r="AH13" s="47">
        <v>5000000</v>
      </c>
      <c r="AI13" s="47">
        <v>5000000</v>
      </c>
      <c r="AJ13" s="47">
        <v>5000000</v>
      </c>
      <c r="AK13" s="63"/>
    </row>
    <row r="14" spans="2:37" ht="14.45" customHeight="1" x14ac:dyDescent="0.25">
      <c r="B14" s="53"/>
      <c r="C14"/>
      <c r="D14" t="s">
        <v>143</v>
      </c>
      <c r="E14" s="91"/>
      <c r="F14" s="103"/>
      <c r="G14" s="103"/>
      <c r="H14" s="31">
        <f>SUM(J14:AK14)</f>
        <v>24533.333333333336</v>
      </c>
      <c r="I14"/>
      <c r="J14" s="47"/>
      <c r="K14" s="47">
        <f t="shared" si="0"/>
        <v>133.33333333333334</v>
      </c>
      <c r="L14" s="47">
        <v>400</v>
      </c>
      <c r="M14" s="47">
        <v>1000</v>
      </c>
      <c r="N14" s="47">
        <v>1000</v>
      </c>
      <c r="O14" s="47">
        <v>1000</v>
      </c>
      <c r="P14" s="47">
        <v>1000</v>
      </c>
      <c r="Q14" s="47">
        <v>1000</v>
      </c>
      <c r="R14" s="47">
        <v>1000</v>
      </c>
      <c r="S14" s="47">
        <v>1000</v>
      </c>
      <c r="T14" s="47">
        <v>1000</v>
      </c>
      <c r="U14" s="47">
        <v>1000</v>
      </c>
      <c r="V14" s="47">
        <v>1000</v>
      </c>
      <c r="W14" s="47">
        <v>1000</v>
      </c>
      <c r="X14" s="47">
        <v>1000</v>
      </c>
      <c r="Y14" s="47">
        <v>1000</v>
      </c>
      <c r="Z14" s="47">
        <v>1000</v>
      </c>
      <c r="AA14" s="47">
        <v>1000</v>
      </c>
      <c r="AB14" s="47">
        <v>1000</v>
      </c>
      <c r="AC14" s="47">
        <v>1000</v>
      </c>
      <c r="AD14" s="47">
        <v>1000</v>
      </c>
      <c r="AE14" s="47">
        <v>1000</v>
      </c>
      <c r="AF14" s="47">
        <v>1000</v>
      </c>
      <c r="AG14" s="47">
        <v>1000</v>
      </c>
      <c r="AH14" s="47">
        <v>1000</v>
      </c>
      <c r="AI14" s="47">
        <v>1000</v>
      </c>
      <c r="AJ14" s="47">
        <v>1000</v>
      </c>
      <c r="AK14" s="63"/>
    </row>
    <row r="15" spans="2:37" ht="14.45" customHeight="1" x14ac:dyDescent="0.25">
      <c r="B15" s="53"/>
      <c r="C15"/>
      <c r="D15" t="s">
        <v>43</v>
      </c>
      <c r="E15" s="91"/>
      <c r="F15"/>
      <c r="G15"/>
      <c r="H15" s="31">
        <f t="shared" ref="H15:H16" si="1">SUM(J15:AK15)</f>
        <v>0</v>
      </c>
      <c r="I15"/>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63"/>
    </row>
    <row r="16" spans="2:37" ht="14.45" customHeight="1" x14ac:dyDescent="0.25">
      <c r="B16" s="53"/>
      <c r="C16"/>
      <c r="D16" t="s">
        <v>44</v>
      </c>
      <c r="E16" s="91" t="s">
        <v>144</v>
      </c>
      <c r="F16"/>
      <c r="G16"/>
      <c r="H16" s="31">
        <f t="shared" si="1"/>
        <v>0</v>
      </c>
      <c r="I16"/>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63"/>
    </row>
    <row r="17" spans="2:37" s="4" customFormat="1" ht="14.45" customHeight="1" x14ac:dyDescent="0.25">
      <c r="B17" s="59"/>
      <c r="C17" s="36"/>
      <c r="D17" s="36"/>
      <c r="F17" s="16"/>
      <c r="G17" s="36"/>
      <c r="H17" s="33"/>
      <c r="I17" s="36"/>
      <c r="J17" s="15" t="s">
        <v>45</v>
      </c>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61"/>
    </row>
    <row r="18" spans="2:37" x14ac:dyDescent="0.25">
      <c r="B18" s="53"/>
      <c r="C18"/>
      <c r="D18" t="s">
        <v>46</v>
      </c>
      <c r="E18" s="23">
        <v>1.2</v>
      </c>
      <c r="F18" s="25">
        <v>0</v>
      </c>
      <c r="G18" t="s">
        <v>145</v>
      </c>
      <c r="H18" s="31"/>
      <c r="I18"/>
      <c r="J18" s="17">
        <f>E18</f>
        <v>1.2</v>
      </c>
      <c r="K18" s="17">
        <f>J18*(1+$F18)</f>
        <v>1.2</v>
      </c>
      <c r="L18" s="17">
        <f t="shared" ref="L18:AK18" si="2">K18*(1+$F18)</f>
        <v>1.2</v>
      </c>
      <c r="M18" s="17">
        <f t="shared" si="2"/>
        <v>1.2</v>
      </c>
      <c r="N18" s="17">
        <f t="shared" si="2"/>
        <v>1.2</v>
      </c>
      <c r="O18" s="17">
        <f t="shared" si="2"/>
        <v>1.2</v>
      </c>
      <c r="P18" s="17">
        <f t="shared" si="2"/>
        <v>1.2</v>
      </c>
      <c r="Q18" s="17">
        <f t="shared" si="2"/>
        <v>1.2</v>
      </c>
      <c r="R18" s="17">
        <f t="shared" si="2"/>
        <v>1.2</v>
      </c>
      <c r="S18" s="17">
        <f t="shared" si="2"/>
        <v>1.2</v>
      </c>
      <c r="T18" s="17">
        <f t="shared" si="2"/>
        <v>1.2</v>
      </c>
      <c r="U18" s="17">
        <f t="shared" si="2"/>
        <v>1.2</v>
      </c>
      <c r="V18" s="17">
        <f t="shared" si="2"/>
        <v>1.2</v>
      </c>
      <c r="W18" s="17">
        <f t="shared" si="2"/>
        <v>1.2</v>
      </c>
      <c r="X18" s="17">
        <f t="shared" si="2"/>
        <v>1.2</v>
      </c>
      <c r="Y18" s="17">
        <f t="shared" si="2"/>
        <v>1.2</v>
      </c>
      <c r="Z18" s="17">
        <f t="shared" si="2"/>
        <v>1.2</v>
      </c>
      <c r="AA18" s="17">
        <f t="shared" si="2"/>
        <v>1.2</v>
      </c>
      <c r="AB18" s="17">
        <f t="shared" si="2"/>
        <v>1.2</v>
      </c>
      <c r="AC18" s="17">
        <f t="shared" si="2"/>
        <v>1.2</v>
      </c>
      <c r="AD18" s="17">
        <f t="shared" si="2"/>
        <v>1.2</v>
      </c>
      <c r="AE18" s="17">
        <f t="shared" si="2"/>
        <v>1.2</v>
      </c>
      <c r="AF18" s="17">
        <f t="shared" si="2"/>
        <v>1.2</v>
      </c>
      <c r="AG18" s="17">
        <f t="shared" si="2"/>
        <v>1.2</v>
      </c>
      <c r="AH18" s="17">
        <f t="shared" si="2"/>
        <v>1.2</v>
      </c>
      <c r="AI18" s="17">
        <f t="shared" si="2"/>
        <v>1.2</v>
      </c>
      <c r="AJ18" s="17">
        <f t="shared" si="2"/>
        <v>1.2</v>
      </c>
      <c r="AK18" s="18">
        <f t="shared" si="2"/>
        <v>1.2</v>
      </c>
    </row>
    <row r="19" spans="2:37" x14ac:dyDescent="0.25">
      <c r="B19" s="53"/>
      <c r="C19"/>
      <c r="D19" t="s">
        <v>47</v>
      </c>
      <c r="E19" s="23">
        <v>0.02</v>
      </c>
      <c r="F19" s="25">
        <v>0.02</v>
      </c>
      <c r="G19" t="s">
        <v>146</v>
      </c>
      <c r="H19" s="31"/>
      <c r="I19"/>
      <c r="J19" s="17">
        <f t="shared" ref="J19:J21" si="3">E19</f>
        <v>0.02</v>
      </c>
      <c r="K19" s="17">
        <f>J19*(1+$F19)</f>
        <v>2.0400000000000001E-2</v>
      </c>
      <c r="L19" s="17">
        <f t="shared" ref="L19:AK19" si="4">K19*(1+$F19)</f>
        <v>2.0808000000000004E-2</v>
      </c>
      <c r="M19" s="17">
        <f t="shared" si="4"/>
        <v>2.1224160000000002E-2</v>
      </c>
      <c r="N19" s="17">
        <f t="shared" si="4"/>
        <v>2.1648643200000001E-2</v>
      </c>
      <c r="O19" s="17">
        <f t="shared" si="4"/>
        <v>2.2081616064000002E-2</v>
      </c>
      <c r="P19" s="17">
        <f t="shared" si="4"/>
        <v>2.2523248385280002E-2</v>
      </c>
      <c r="Q19" s="17">
        <f t="shared" si="4"/>
        <v>2.2973713352985602E-2</v>
      </c>
      <c r="R19" s="17">
        <f t="shared" si="4"/>
        <v>2.3433187620045315E-2</v>
      </c>
      <c r="S19" s="17">
        <f t="shared" si="4"/>
        <v>2.3901851372446221E-2</v>
      </c>
      <c r="T19" s="17">
        <f t="shared" si="4"/>
        <v>2.4379888399895147E-2</v>
      </c>
      <c r="U19" s="17">
        <f t="shared" si="4"/>
        <v>2.4867486167893051E-2</v>
      </c>
      <c r="V19" s="17">
        <f t="shared" si="4"/>
        <v>2.5364835891250912E-2</v>
      </c>
      <c r="W19" s="17">
        <f t="shared" si="4"/>
        <v>2.5872132609075931E-2</v>
      </c>
      <c r="X19" s="17">
        <f t="shared" si="4"/>
        <v>2.6389575261257452E-2</v>
      </c>
      <c r="Y19" s="17">
        <f t="shared" si="4"/>
        <v>2.6917366766482601E-2</v>
      </c>
      <c r="Z19" s="17">
        <f t="shared" si="4"/>
        <v>2.7455714101812252E-2</v>
      </c>
      <c r="AA19" s="17">
        <f t="shared" si="4"/>
        <v>2.8004828383848497E-2</v>
      </c>
      <c r="AB19" s="17">
        <f t="shared" si="4"/>
        <v>2.8564924951525468E-2</v>
      </c>
      <c r="AC19" s="17">
        <f t="shared" si="4"/>
        <v>2.9136223450555977E-2</v>
      </c>
      <c r="AD19" s="17">
        <f t="shared" si="4"/>
        <v>2.9718947919567099E-2</v>
      </c>
      <c r="AE19" s="17">
        <f t="shared" si="4"/>
        <v>3.031332687795844E-2</v>
      </c>
      <c r="AF19" s="17">
        <f t="shared" si="4"/>
        <v>3.0919593415517609E-2</v>
      </c>
      <c r="AG19" s="17">
        <f t="shared" si="4"/>
        <v>3.1537985283827959E-2</v>
      </c>
      <c r="AH19" s="17">
        <f t="shared" si="4"/>
        <v>3.2168744989504519E-2</v>
      </c>
      <c r="AI19" s="17">
        <f t="shared" si="4"/>
        <v>3.2812119889294611E-2</v>
      </c>
      <c r="AJ19" s="17">
        <f t="shared" si="4"/>
        <v>3.3468362287080507E-2</v>
      </c>
      <c r="AK19" s="18">
        <f t="shared" si="4"/>
        <v>3.4137729532822118E-2</v>
      </c>
    </row>
    <row r="20" spans="2:37" x14ac:dyDescent="0.25">
      <c r="B20" s="53"/>
      <c r="C20"/>
      <c r="D20" t="s">
        <v>48</v>
      </c>
      <c r="E20" s="23"/>
      <c r="F20" s="25"/>
      <c r="G20"/>
      <c r="H20" s="31"/>
      <c r="I20"/>
      <c r="J20" s="17">
        <f t="shared" si="3"/>
        <v>0</v>
      </c>
      <c r="K20" s="17">
        <f>J20*(1+$F20)</f>
        <v>0</v>
      </c>
      <c r="L20" s="17">
        <f t="shared" ref="L20:AK20" si="5">K20*(1+$F20)</f>
        <v>0</v>
      </c>
      <c r="M20" s="17">
        <f t="shared" si="5"/>
        <v>0</v>
      </c>
      <c r="N20" s="17">
        <f t="shared" si="5"/>
        <v>0</v>
      </c>
      <c r="O20" s="17">
        <f t="shared" si="5"/>
        <v>0</v>
      </c>
      <c r="P20" s="17">
        <f t="shared" si="5"/>
        <v>0</v>
      </c>
      <c r="Q20" s="17">
        <f t="shared" si="5"/>
        <v>0</v>
      </c>
      <c r="R20" s="17">
        <f t="shared" si="5"/>
        <v>0</v>
      </c>
      <c r="S20" s="17">
        <f t="shared" si="5"/>
        <v>0</v>
      </c>
      <c r="T20" s="17">
        <f t="shared" si="5"/>
        <v>0</v>
      </c>
      <c r="U20" s="17">
        <f t="shared" si="5"/>
        <v>0</v>
      </c>
      <c r="V20" s="17">
        <f t="shared" si="5"/>
        <v>0</v>
      </c>
      <c r="W20" s="17">
        <f t="shared" si="5"/>
        <v>0</v>
      </c>
      <c r="X20" s="17">
        <f t="shared" si="5"/>
        <v>0</v>
      </c>
      <c r="Y20" s="17">
        <f t="shared" si="5"/>
        <v>0</v>
      </c>
      <c r="Z20" s="17">
        <f t="shared" si="5"/>
        <v>0</v>
      </c>
      <c r="AA20" s="17">
        <f t="shared" si="5"/>
        <v>0</v>
      </c>
      <c r="AB20" s="17">
        <f t="shared" si="5"/>
        <v>0</v>
      </c>
      <c r="AC20" s="17">
        <f t="shared" si="5"/>
        <v>0</v>
      </c>
      <c r="AD20" s="17">
        <f t="shared" si="5"/>
        <v>0</v>
      </c>
      <c r="AE20" s="17">
        <f t="shared" si="5"/>
        <v>0</v>
      </c>
      <c r="AF20" s="17">
        <f t="shared" si="5"/>
        <v>0</v>
      </c>
      <c r="AG20" s="17">
        <f t="shared" si="5"/>
        <v>0</v>
      </c>
      <c r="AH20" s="17">
        <f t="shared" si="5"/>
        <v>0</v>
      </c>
      <c r="AI20" s="17">
        <f t="shared" si="5"/>
        <v>0</v>
      </c>
      <c r="AJ20" s="17">
        <f t="shared" si="5"/>
        <v>0</v>
      </c>
      <c r="AK20" s="18">
        <f t="shared" si="5"/>
        <v>0</v>
      </c>
    </row>
    <row r="21" spans="2:37" x14ac:dyDescent="0.25">
      <c r="B21" s="53"/>
      <c r="C21"/>
      <c r="D21" t="s">
        <v>49</v>
      </c>
      <c r="E21" s="23">
        <v>0.3</v>
      </c>
      <c r="F21" s="25">
        <v>0.02</v>
      </c>
      <c r="G21" t="s">
        <v>147</v>
      </c>
      <c r="H21" s="31"/>
      <c r="I21"/>
      <c r="J21" s="17">
        <f t="shared" si="3"/>
        <v>0.3</v>
      </c>
      <c r="K21" s="17">
        <f>J21*(1+$F21)</f>
        <v>0.30599999999999999</v>
      </c>
      <c r="L21" s="17">
        <f t="shared" ref="L21:AK21" si="6">K21*(1+$F21)</f>
        <v>0.31212000000000001</v>
      </c>
      <c r="M21" s="17">
        <f t="shared" si="6"/>
        <v>0.31836239999999999</v>
      </c>
      <c r="N21" s="17">
        <f t="shared" si="6"/>
        <v>0.32472964799999998</v>
      </c>
      <c r="O21" s="17">
        <f t="shared" si="6"/>
        <v>0.33122424095999997</v>
      </c>
      <c r="P21" s="17">
        <f t="shared" si="6"/>
        <v>0.3378487257792</v>
      </c>
      <c r="Q21" s="17">
        <f t="shared" si="6"/>
        <v>0.34460570029478399</v>
      </c>
      <c r="R21" s="17">
        <f t="shared" si="6"/>
        <v>0.35149781430067967</v>
      </c>
      <c r="S21" s="17">
        <f t="shared" si="6"/>
        <v>0.35852777058669327</v>
      </c>
      <c r="T21" s="17">
        <f t="shared" si="6"/>
        <v>0.36569832599842717</v>
      </c>
      <c r="U21" s="17">
        <f t="shared" si="6"/>
        <v>0.37301229251839574</v>
      </c>
      <c r="V21" s="17">
        <f t="shared" si="6"/>
        <v>0.38047253836876366</v>
      </c>
      <c r="W21" s="17">
        <f t="shared" si="6"/>
        <v>0.38808198913613895</v>
      </c>
      <c r="X21" s="17">
        <f t="shared" si="6"/>
        <v>0.39584362891886171</v>
      </c>
      <c r="Y21" s="17">
        <f t="shared" si="6"/>
        <v>0.40376050149723897</v>
      </c>
      <c r="Z21" s="17">
        <f t="shared" si="6"/>
        <v>0.41183571152718373</v>
      </c>
      <c r="AA21" s="17">
        <f t="shared" si="6"/>
        <v>0.42007242575772741</v>
      </c>
      <c r="AB21" s="17">
        <f t="shared" si="6"/>
        <v>0.42847387427288197</v>
      </c>
      <c r="AC21" s="17">
        <f t="shared" si="6"/>
        <v>0.43704335175833964</v>
      </c>
      <c r="AD21" s="17">
        <f t="shared" si="6"/>
        <v>0.44578421879350644</v>
      </c>
      <c r="AE21" s="17">
        <f t="shared" si="6"/>
        <v>0.45469990316937658</v>
      </c>
      <c r="AF21" s="17">
        <f t="shared" si="6"/>
        <v>0.46379390123276415</v>
      </c>
      <c r="AG21" s="17">
        <f t="shared" si="6"/>
        <v>0.47306977925741944</v>
      </c>
      <c r="AH21" s="17">
        <f t="shared" si="6"/>
        <v>0.48253117484256786</v>
      </c>
      <c r="AI21" s="17">
        <f t="shared" si="6"/>
        <v>0.49218179833941922</v>
      </c>
      <c r="AJ21" s="17">
        <f t="shared" si="6"/>
        <v>0.50202543430620761</v>
      </c>
      <c r="AK21" s="18">
        <f t="shared" si="6"/>
        <v>0.51206594299233177</v>
      </c>
    </row>
    <row r="22" spans="2:37" s="14" customFormat="1" x14ac:dyDescent="0.25">
      <c r="B22" s="12"/>
      <c r="C22" s="34"/>
      <c r="D22" s="34" t="s">
        <v>50</v>
      </c>
      <c r="E22" s="24">
        <f>SUM(E18:E21)</f>
        <v>1.52</v>
      </c>
      <c r="F22" s="24"/>
      <c r="G22" s="13"/>
      <c r="H22" s="72"/>
      <c r="I22" s="34"/>
      <c r="J22" s="19">
        <f>SUM(J18:J21)</f>
        <v>1.52</v>
      </c>
      <c r="K22" s="19">
        <f t="shared" ref="K22:AK22" si="7">SUM(K18:K21)</f>
        <v>1.5264</v>
      </c>
      <c r="L22" s="19">
        <f t="shared" si="7"/>
        <v>1.5329279999999998</v>
      </c>
      <c r="M22" s="19">
        <f t="shared" si="7"/>
        <v>1.53958656</v>
      </c>
      <c r="N22" s="19">
        <f t="shared" si="7"/>
        <v>1.5463782911999999</v>
      </c>
      <c r="O22" s="19">
        <f t="shared" si="7"/>
        <v>1.5533058570239999</v>
      </c>
      <c r="P22" s="19">
        <f t="shared" si="7"/>
        <v>1.5603719741644799</v>
      </c>
      <c r="Q22" s="19">
        <f t="shared" si="7"/>
        <v>1.5675794136477696</v>
      </c>
      <c r="R22" s="19">
        <f t="shared" si="7"/>
        <v>1.574931001920725</v>
      </c>
      <c r="S22" s="19">
        <f t="shared" si="7"/>
        <v>1.5824296219591396</v>
      </c>
      <c r="T22" s="19">
        <f t="shared" si="7"/>
        <v>1.5900782143983223</v>
      </c>
      <c r="U22" s="19">
        <f t="shared" si="7"/>
        <v>1.5978797786862886</v>
      </c>
      <c r="V22" s="19">
        <f t="shared" si="7"/>
        <v>1.6058373742600145</v>
      </c>
      <c r="W22" s="19">
        <f t="shared" si="7"/>
        <v>1.6139541217452147</v>
      </c>
      <c r="X22" s="19">
        <f t="shared" si="7"/>
        <v>1.6222332041801191</v>
      </c>
      <c r="Y22" s="19">
        <f t="shared" si="7"/>
        <v>1.6306778682637215</v>
      </c>
      <c r="Z22" s="19">
        <f t="shared" si="7"/>
        <v>1.6392914256289961</v>
      </c>
      <c r="AA22" s="19">
        <f t="shared" si="7"/>
        <v>1.648077254141576</v>
      </c>
      <c r="AB22" s="19">
        <f t="shared" si="7"/>
        <v>1.6570387992244073</v>
      </c>
      <c r="AC22" s="19">
        <f t="shared" si="7"/>
        <v>1.6661795752088955</v>
      </c>
      <c r="AD22" s="19">
        <f t="shared" si="7"/>
        <v>1.6755031667130735</v>
      </c>
      <c r="AE22" s="19">
        <f t="shared" si="7"/>
        <v>1.6850132300473351</v>
      </c>
      <c r="AF22" s="19">
        <f t="shared" si="7"/>
        <v>1.6947134946482816</v>
      </c>
      <c r="AG22" s="19">
        <f t="shared" si="7"/>
        <v>1.7046077645412474</v>
      </c>
      <c r="AH22" s="19">
        <f t="shared" si="7"/>
        <v>1.7146999198320723</v>
      </c>
      <c r="AI22" s="19">
        <f t="shared" si="7"/>
        <v>1.7249939182287137</v>
      </c>
      <c r="AJ22" s="19">
        <f t="shared" si="7"/>
        <v>1.7354937965932882</v>
      </c>
      <c r="AK22" s="20">
        <f t="shared" si="7"/>
        <v>1.7462036725251537</v>
      </c>
    </row>
    <row r="23" spans="2:37" s="4" customFormat="1" ht="5.45" customHeight="1" x14ac:dyDescent="0.15">
      <c r="B23" s="59"/>
      <c r="C23" s="36"/>
      <c r="D23" s="36"/>
      <c r="E23" s="21"/>
      <c r="F23" s="21"/>
      <c r="G23" s="102"/>
      <c r="H23" s="33"/>
      <c r="I23" s="36"/>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2"/>
    </row>
    <row r="24" spans="2:37" x14ac:dyDescent="0.25">
      <c r="B24" s="53"/>
      <c r="C24"/>
      <c r="D24" t="s">
        <v>51</v>
      </c>
      <c r="E24" s="23">
        <v>0.6</v>
      </c>
      <c r="F24" s="25">
        <v>0</v>
      </c>
      <c r="G24" t="s">
        <v>148</v>
      </c>
      <c r="H24" s="31"/>
      <c r="I24"/>
      <c r="J24" s="17">
        <f t="shared" ref="J24:J27" si="8">E24</f>
        <v>0.6</v>
      </c>
      <c r="K24" s="17">
        <f>J24*(1+$F24)</f>
        <v>0.6</v>
      </c>
      <c r="L24" s="17">
        <f t="shared" ref="L24:AK24" si="9">K24*(1+$F24)</f>
        <v>0.6</v>
      </c>
      <c r="M24" s="17">
        <f t="shared" si="9"/>
        <v>0.6</v>
      </c>
      <c r="N24" s="17">
        <f t="shared" si="9"/>
        <v>0.6</v>
      </c>
      <c r="O24" s="17">
        <f t="shared" si="9"/>
        <v>0.6</v>
      </c>
      <c r="P24" s="17">
        <f t="shared" si="9"/>
        <v>0.6</v>
      </c>
      <c r="Q24" s="17">
        <f t="shared" si="9"/>
        <v>0.6</v>
      </c>
      <c r="R24" s="17">
        <f t="shared" si="9"/>
        <v>0.6</v>
      </c>
      <c r="S24" s="17">
        <f t="shared" si="9"/>
        <v>0.6</v>
      </c>
      <c r="T24" s="17">
        <f t="shared" si="9"/>
        <v>0.6</v>
      </c>
      <c r="U24" s="17">
        <f t="shared" si="9"/>
        <v>0.6</v>
      </c>
      <c r="V24" s="17">
        <f t="shared" si="9"/>
        <v>0.6</v>
      </c>
      <c r="W24" s="17">
        <f t="shared" si="9"/>
        <v>0.6</v>
      </c>
      <c r="X24" s="17">
        <f t="shared" si="9"/>
        <v>0.6</v>
      </c>
      <c r="Y24" s="17">
        <f t="shared" si="9"/>
        <v>0.6</v>
      </c>
      <c r="Z24" s="17">
        <f t="shared" si="9"/>
        <v>0.6</v>
      </c>
      <c r="AA24" s="17">
        <f t="shared" si="9"/>
        <v>0.6</v>
      </c>
      <c r="AB24" s="17">
        <f t="shared" si="9"/>
        <v>0.6</v>
      </c>
      <c r="AC24" s="17">
        <f t="shared" si="9"/>
        <v>0.6</v>
      </c>
      <c r="AD24" s="17">
        <f t="shared" si="9"/>
        <v>0.6</v>
      </c>
      <c r="AE24" s="17">
        <f t="shared" si="9"/>
        <v>0.6</v>
      </c>
      <c r="AF24" s="17">
        <f t="shared" si="9"/>
        <v>0.6</v>
      </c>
      <c r="AG24" s="17">
        <f t="shared" si="9"/>
        <v>0.6</v>
      </c>
      <c r="AH24" s="17">
        <f t="shared" si="9"/>
        <v>0.6</v>
      </c>
      <c r="AI24" s="17">
        <f t="shared" si="9"/>
        <v>0.6</v>
      </c>
      <c r="AJ24" s="17">
        <f t="shared" si="9"/>
        <v>0.6</v>
      </c>
      <c r="AK24" s="18">
        <f t="shared" si="9"/>
        <v>0.6</v>
      </c>
    </row>
    <row r="25" spans="2:37" x14ac:dyDescent="0.25">
      <c r="B25" s="53"/>
      <c r="C25"/>
      <c r="D25" t="s">
        <v>52</v>
      </c>
      <c r="E25" s="23">
        <v>0.02</v>
      </c>
      <c r="F25" s="25">
        <v>0.02</v>
      </c>
      <c r="G25" t="s">
        <v>146</v>
      </c>
      <c r="H25" s="31"/>
      <c r="I25"/>
      <c r="J25" s="17">
        <f t="shared" si="8"/>
        <v>0.02</v>
      </c>
      <c r="K25" s="17">
        <f>J25*(1+$F25)</f>
        <v>2.0400000000000001E-2</v>
      </c>
      <c r="L25" s="17">
        <f t="shared" ref="L25:AK26" si="10">K25*(1+$F25)</f>
        <v>2.0808000000000004E-2</v>
      </c>
      <c r="M25" s="17">
        <f t="shared" si="10"/>
        <v>2.1224160000000002E-2</v>
      </c>
      <c r="N25" s="17">
        <f t="shared" si="10"/>
        <v>2.1648643200000001E-2</v>
      </c>
      <c r="O25" s="17">
        <f t="shared" si="10"/>
        <v>2.2081616064000002E-2</v>
      </c>
      <c r="P25" s="17">
        <f t="shared" si="10"/>
        <v>2.2523248385280002E-2</v>
      </c>
      <c r="Q25" s="17">
        <f t="shared" si="10"/>
        <v>2.2973713352985602E-2</v>
      </c>
      <c r="R25" s="17">
        <f t="shared" si="10"/>
        <v>2.3433187620045315E-2</v>
      </c>
      <c r="S25" s="17">
        <f t="shared" si="10"/>
        <v>2.3901851372446221E-2</v>
      </c>
      <c r="T25" s="17">
        <f t="shared" si="10"/>
        <v>2.4379888399895147E-2</v>
      </c>
      <c r="U25" s="17">
        <f t="shared" si="10"/>
        <v>2.4867486167893051E-2</v>
      </c>
      <c r="V25" s="17">
        <f t="shared" si="10"/>
        <v>2.5364835891250912E-2</v>
      </c>
      <c r="W25" s="17">
        <f t="shared" si="10"/>
        <v>2.5872132609075931E-2</v>
      </c>
      <c r="X25" s="17">
        <f t="shared" si="10"/>
        <v>2.6389575261257452E-2</v>
      </c>
      <c r="Y25" s="17">
        <f t="shared" si="10"/>
        <v>2.6917366766482601E-2</v>
      </c>
      <c r="Z25" s="17">
        <f t="shared" si="10"/>
        <v>2.7455714101812252E-2</v>
      </c>
      <c r="AA25" s="17">
        <f t="shared" si="10"/>
        <v>2.8004828383848497E-2</v>
      </c>
      <c r="AB25" s="17">
        <f t="shared" si="10"/>
        <v>2.8564924951525468E-2</v>
      </c>
      <c r="AC25" s="17">
        <f t="shared" si="10"/>
        <v>2.9136223450555977E-2</v>
      </c>
      <c r="AD25" s="17">
        <f t="shared" si="10"/>
        <v>2.9718947919567099E-2</v>
      </c>
      <c r="AE25" s="17">
        <f t="shared" si="10"/>
        <v>3.031332687795844E-2</v>
      </c>
      <c r="AF25" s="17">
        <f t="shared" si="10"/>
        <v>3.0919593415517609E-2</v>
      </c>
      <c r="AG25" s="17">
        <f t="shared" si="10"/>
        <v>3.1537985283827959E-2</v>
      </c>
      <c r="AH25" s="17">
        <f t="shared" si="10"/>
        <v>3.2168744989504519E-2</v>
      </c>
      <c r="AI25" s="17">
        <f t="shared" si="10"/>
        <v>3.2812119889294611E-2</v>
      </c>
      <c r="AJ25" s="17">
        <f t="shared" si="10"/>
        <v>3.3468362287080507E-2</v>
      </c>
      <c r="AK25" s="18">
        <f t="shared" si="10"/>
        <v>3.4137729532822118E-2</v>
      </c>
    </row>
    <row r="26" spans="2:37" x14ac:dyDescent="0.25">
      <c r="B26" s="53"/>
      <c r="C26"/>
      <c r="D26" t="s">
        <v>53</v>
      </c>
      <c r="E26" s="23"/>
      <c r="F26" s="25"/>
      <c r="G26"/>
      <c r="H26" s="31"/>
      <c r="I26"/>
      <c r="J26" s="17">
        <f t="shared" si="8"/>
        <v>0</v>
      </c>
      <c r="K26" s="17">
        <f>J26*(1+$F26)</f>
        <v>0</v>
      </c>
      <c r="L26" s="17">
        <f t="shared" si="10"/>
        <v>0</v>
      </c>
      <c r="M26" s="17">
        <f t="shared" si="10"/>
        <v>0</v>
      </c>
      <c r="N26" s="17">
        <f t="shared" si="10"/>
        <v>0</v>
      </c>
      <c r="O26" s="17">
        <f t="shared" si="10"/>
        <v>0</v>
      </c>
      <c r="P26" s="17">
        <f t="shared" si="10"/>
        <v>0</v>
      </c>
      <c r="Q26" s="17">
        <f t="shared" si="10"/>
        <v>0</v>
      </c>
      <c r="R26" s="17">
        <f t="shared" si="10"/>
        <v>0</v>
      </c>
      <c r="S26" s="17">
        <f t="shared" si="10"/>
        <v>0</v>
      </c>
      <c r="T26" s="17">
        <f t="shared" si="10"/>
        <v>0</v>
      </c>
      <c r="U26" s="17">
        <f t="shared" si="10"/>
        <v>0</v>
      </c>
      <c r="V26" s="17">
        <f t="shared" si="10"/>
        <v>0</v>
      </c>
      <c r="W26" s="17">
        <f t="shared" si="10"/>
        <v>0</v>
      </c>
      <c r="X26" s="17">
        <f t="shared" si="10"/>
        <v>0</v>
      </c>
      <c r="Y26" s="17">
        <f t="shared" si="10"/>
        <v>0</v>
      </c>
      <c r="Z26" s="17">
        <f t="shared" si="10"/>
        <v>0</v>
      </c>
      <c r="AA26" s="17">
        <f t="shared" si="10"/>
        <v>0</v>
      </c>
      <c r="AB26" s="17">
        <f t="shared" si="10"/>
        <v>0</v>
      </c>
      <c r="AC26" s="17">
        <f t="shared" si="10"/>
        <v>0</v>
      </c>
      <c r="AD26" s="17">
        <f t="shared" si="10"/>
        <v>0</v>
      </c>
      <c r="AE26" s="17">
        <f t="shared" si="10"/>
        <v>0</v>
      </c>
      <c r="AF26" s="17">
        <f t="shared" si="10"/>
        <v>0</v>
      </c>
      <c r="AG26" s="17">
        <f t="shared" si="10"/>
        <v>0</v>
      </c>
      <c r="AH26" s="17">
        <f t="shared" si="10"/>
        <v>0</v>
      </c>
      <c r="AI26" s="17">
        <f t="shared" si="10"/>
        <v>0</v>
      </c>
      <c r="AJ26" s="17">
        <f t="shared" si="10"/>
        <v>0</v>
      </c>
      <c r="AK26" s="18">
        <f t="shared" si="10"/>
        <v>0</v>
      </c>
    </row>
    <row r="27" spans="2:37" x14ac:dyDescent="0.25">
      <c r="B27" s="53"/>
      <c r="C27"/>
      <c r="D27" t="s">
        <v>54</v>
      </c>
      <c r="E27" s="23">
        <v>0.3</v>
      </c>
      <c r="F27" s="25">
        <v>0.02</v>
      </c>
      <c r="G27" t="s">
        <v>147</v>
      </c>
      <c r="H27" s="31"/>
      <c r="I27"/>
      <c r="J27" s="17">
        <f t="shared" si="8"/>
        <v>0.3</v>
      </c>
      <c r="K27" s="17">
        <f>J27*(1+$F27)</f>
        <v>0.30599999999999999</v>
      </c>
      <c r="L27" s="17">
        <f t="shared" ref="L27:AK27" si="11">K27*(1+$F27)</f>
        <v>0.31212000000000001</v>
      </c>
      <c r="M27" s="17">
        <f t="shared" si="11"/>
        <v>0.31836239999999999</v>
      </c>
      <c r="N27" s="17">
        <f t="shared" si="11"/>
        <v>0.32472964799999998</v>
      </c>
      <c r="O27" s="17">
        <f t="shared" si="11"/>
        <v>0.33122424095999997</v>
      </c>
      <c r="P27" s="17">
        <f t="shared" si="11"/>
        <v>0.3378487257792</v>
      </c>
      <c r="Q27" s="17">
        <f t="shared" si="11"/>
        <v>0.34460570029478399</v>
      </c>
      <c r="R27" s="17">
        <f t="shared" si="11"/>
        <v>0.35149781430067967</v>
      </c>
      <c r="S27" s="17">
        <f t="shared" si="11"/>
        <v>0.35852777058669327</v>
      </c>
      <c r="T27" s="17">
        <f t="shared" si="11"/>
        <v>0.36569832599842717</v>
      </c>
      <c r="U27" s="17">
        <f t="shared" si="11"/>
        <v>0.37301229251839574</v>
      </c>
      <c r="V27" s="17">
        <f t="shared" si="11"/>
        <v>0.38047253836876366</v>
      </c>
      <c r="W27" s="17">
        <f t="shared" si="11"/>
        <v>0.38808198913613895</v>
      </c>
      <c r="X27" s="17">
        <f t="shared" si="11"/>
        <v>0.39584362891886171</v>
      </c>
      <c r="Y27" s="17">
        <f t="shared" si="11"/>
        <v>0.40376050149723897</v>
      </c>
      <c r="Z27" s="17">
        <f t="shared" si="11"/>
        <v>0.41183571152718373</v>
      </c>
      <c r="AA27" s="17">
        <f t="shared" si="11"/>
        <v>0.42007242575772741</v>
      </c>
      <c r="AB27" s="17">
        <f t="shared" si="11"/>
        <v>0.42847387427288197</v>
      </c>
      <c r="AC27" s="17">
        <f t="shared" si="11"/>
        <v>0.43704335175833964</v>
      </c>
      <c r="AD27" s="17">
        <f t="shared" si="11"/>
        <v>0.44578421879350644</v>
      </c>
      <c r="AE27" s="17">
        <f t="shared" si="11"/>
        <v>0.45469990316937658</v>
      </c>
      <c r="AF27" s="17">
        <f t="shared" si="11"/>
        <v>0.46379390123276415</v>
      </c>
      <c r="AG27" s="17">
        <f t="shared" si="11"/>
        <v>0.47306977925741944</v>
      </c>
      <c r="AH27" s="17">
        <f t="shared" si="11"/>
        <v>0.48253117484256786</v>
      </c>
      <c r="AI27" s="17">
        <f t="shared" si="11"/>
        <v>0.49218179833941922</v>
      </c>
      <c r="AJ27" s="17">
        <f t="shared" si="11"/>
        <v>0.50202543430620761</v>
      </c>
      <c r="AK27" s="18">
        <f t="shared" si="11"/>
        <v>0.51206594299233177</v>
      </c>
    </row>
    <row r="28" spans="2:37" s="14" customFormat="1" x14ac:dyDescent="0.25">
      <c r="B28" s="12"/>
      <c r="C28" s="34"/>
      <c r="D28" s="34" t="s">
        <v>149</v>
      </c>
      <c r="E28" s="24">
        <f>SUM(E24:E27)</f>
        <v>0.91999999999999993</v>
      </c>
      <c r="F28" s="24"/>
      <c r="G28" s="13"/>
      <c r="H28" s="72"/>
      <c r="I28" s="34"/>
      <c r="J28" s="19">
        <f>SUM(J24:J27)</f>
        <v>0.91999999999999993</v>
      </c>
      <c r="K28" s="19">
        <f t="shared" ref="K28" si="12">SUM(K24:K27)</f>
        <v>0.92639999999999989</v>
      </c>
      <c r="L28" s="19">
        <f t="shared" ref="L28" si="13">SUM(L24:L27)</f>
        <v>0.93292799999999998</v>
      </c>
      <c r="M28" s="19">
        <f t="shared" ref="M28" si="14">SUM(M24:M27)</f>
        <v>0.93958655999999996</v>
      </c>
      <c r="N28" s="19">
        <f t="shared" ref="N28" si="15">SUM(N24:N27)</f>
        <v>0.94637829120000005</v>
      </c>
      <c r="O28" s="19">
        <f t="shared" ref="O28" si="16">SUM(O24:O27)</f>
        <v>0.95330585702400006</v>
      </c>
      <c r="P28" s="19">
        <f t="shared" ref="P28" si="17">SUM(P24:P27)</f>
        <v>0.96037197416447995</v>
      </c>
      <c r="Q28" s="19">
        <f t="shared" ref="Q28" si="18">SUM(Q24:Q27)</f>
        <v>0.96757941364776956</v>
      </c>
      <c r="R28" s="19">
        <f t="shared" ref="R28" si="19">SUM(R24:R27)</f>
        <v>0.9749310019207249</v>
      </c>
      <c r="S28" s="19">
        <f t="shared" ref="S28" si="20">SUM(S24:S27)</f>
        <v>0.98242962195913952</v>
      </c>
      <c r="T28" s="19">
        <f t="shared" ref="T28" si="21">SUM(T24:T27)</f>
        <v>0.99007821439832222</v>
      </c>
      <c r="U28" s="19">
        <f t="shared" ref="U28" si="22">SUM(U24:U27)</f>
        <v>0.99787977868628874</v>
      </c>
      <c r="V28" s="19">
        <f t="shared" ref="V28" si="23">SUM(V24:V27)</f>
        <v>1.0058373742600146</v>
      </c>
      <c r="W28" s="19">
        <f t="shared" ref="W28" si="24">SUM(W24:W27)</f>
        <v>1.0139541217452148</v>
      </c>
      <c r="X28" s="19">
        <f t="shared" ref="X28" si="25">SUM(X24:X27)</f>
        <v>1.022233204180119</v>
      </c>
      <c r="Y28" s="19">
        <f t="shared" ref="Y28" si="26">SUM(Y24:Y27)</f>
        <v>1.0306778682637217</v>
      </c>
      <c r="Z28" s="19">
        <f t="shared" ref="Z28" si="27">SUM(Z24:Z27)</f>
        <v>1.039291425628996</v>
      </c>
      <c r="AA28" s="19">
        <f t="shared" ref="AA28" si="28">SUM(AA24:AA27)</f>
        <v>1.0480772541415759</v>
      </c>
      <c r="AB28" s="19">
        <f t="shared" ref="AB28" si="29">SUM(AB24:AB27)</f>
        <v>1.0570387992244075</v>
      </c>
      <c r="AC28" s="19">
        <f t="shared" ref="AC28" si="30">SUM(AC24:AC27)</f>
        <v>1.0661795752088956</v>
      </c>
      <c r="AD28" s="19">
        <f t="shared" ref="AD28" si="31">SUM(AD24:AD27)</f>
        <v>1.0755031667130734</v>
      </c>
      <c r="AE28" s="19">
        <f t="shared" ref="AE28" si="32">SUM(AE24:AE27)</f>
        <v>1.085013230047335</v>
      </c>
      <c r="AF28" s="19">
        <f t="shared" ref="AF28" si="33">SUM(AF24:AF27)</f>
        <v>1.0947134946482817</v>
      </c>
      <c r="AG28" s="19">
        <f t="shared" ref="AG28" si="34">SUM(AG24:AG27)</f>
        <v>1.1046077645412473</v>
      </c>
      <c r="AH28" s="19">
        <f t="shared" ref="AH28" si="35">SUM(AH24:AH27)</f>
        <v>1.1146999198320724</v>
      </c>
      <c r="AI28" s="19">
        <f t="shared" ref="AI28" si="36">SUM(AI24:AI27)</f>
        <v>1.1249939182287139</v>
      </c>
      <c r="AJ28" s="19">
        <f t="shared" ref="AJ28" si="37">SUM(AJ24:AJ27)</f>
        <v>1.1354937965932881</v>
      </c>
      <c r="AK28" s="20">
        <f t="shared" ref="AK28" si="38">SUM(AK24:AK27)</f>
        <v>1.1462036725251539</v>
      </c>
    </row>
    <row r="29" spans="2:37" s="4" customFormat="1" ht="5.45" customHeight="1" x14ac:dyDescent="0.15">
      <c r="B29" s="59"/>
      <c r="C29" s="36"/>
      <c r="D29" s="36"/>
      <c r="E29" s="21"/>
      <c r="F29" s="21"/>
      <c r="G29" s="102"/>
      <c r="H29" s="33"/>
      <c r="I29" s="36"/>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2"/>
    </row>
    <row r="30" spans="2:37" x14ac:dyDescent="0.25">
      <c r="B30" s="53"/>
      <c r="C30"/>
      <c r="D30" t="s">
        <v>56</v>
      </c>
      <c r="E30" s="23"/>
      <c r="F30" s="23"/>
      <c r="G30" s="101"/>
      <c r="H30" s="31"/>
      <c r="I30"/>
      <c r="J30" s="17">
        <f t="shared" ref="J30:J33" si="39">E30</f>
        <v>0</v>
      </c>
      <c r="K30" s="17">
        <f>J30*(1+$F30)</f>
        <v>0</v>
      </c>
      <c r="L30" s="17">
        <f t="shared" ref="L30:AK30" si="40">K30*(1+$F30)</f>
        <v>0</v>
      </c>
      <c r="M30" s="17">
        <f t="shared" si="40"/>
        <v>0</v>
      </c>
      <c r="N30" s="17">
        <f t="shared" si="40"/>
        <v>0</v>
      </c>
      <c r="O30" s="17">
        <f t="shared" si="40"/>
        <v>0</v>
      </c>
      <c r="P30" s="17">
        <f t="shared" si="40"/>
        <v>0</v>
      </c>
      <c r="Q30" s="17">
        <f t="shared" si="40"/>
        <v>0</v>
      </c>
      <c r="R30" s="17">
        <f t="shared" si="40"/>
        <v>0</v>
      </c>
      <c r="S30" s="17">
        <f t="shared" si="40"/>
        <v>0</v>
      </c>
      <c r="T30" s="17">
        <f t="shared" si="40"/>
        <v>0</v>
      </c>
      <c r="U30" s="17">
        <f t="shared" si="40"/>
        <v>0</v>
      </c>
      <c r="V30" s="17">
        <f t="shared" si="40"/>
        <v>0</v>
      </c>
      <c r="W30" s="17">
        <f t="shared" si="40"/>
        <v>0</v>
      </c>
      <c r="X30" s="17">
        <f t="shared" si="40"/>
        <v>0</v>
      </c>
      <c r="Y30" s="17">
        <f t="shared" si="40"/>
        <v>0</v>
      </c>
      <c r="Z30" s="17">
        <f t="shared" si="40"/>
        <v>0</v>
      </c>
      <c r="AA30" s="17">
        <f t="shared" si="40"/>
        <v>0</v>
      </c>
      <c r="AB30" s="17">
        <f t="shared" si="40"/>
        <v>0</v>
      </c>
      <c r="AC30" s="17">
        <f t="shared" si="40"/>
        <v>0</v>
      </c>
      <c r="AD30" s="17">
        <f t="shared" si="40"/>
        <v>0</v>
      </c>
      <c r="AE30" s="17">
        <f t="shared" si="40"/>
        <v>0</v>
      </c>
      <c r="AF30" s="17">
        <f t="shared" si="40"/>
        <v>0</v>
      </c>
      <c r="AG30" s="17">
        <f t="shared" si="40"/>
        <v>0</v>
      </c>
      <c r="AH30" s="17">
        <f t="shared" si="40"/>
        <v>0</v>
      </c>
      <c r="AI30" s="17">
        <f t="shared" si="40"/>
        <v>0</v>
      </c>
      <c r="AJ30" s="17">
        <f t="shared" si="40"/>
        <v>0</v>
      </c>
      <c r="AK30" s="18">
        <f t="shared" si="40"/>
        <v>0</v>
      </c>
    </row>
    <row r="31" spans="2:37" x14ac:dyDescent="0.25">
      <c r="B31" s="53"/>
      <c r="C31"/>
      <c r="D31" t="s">
        <v>57</v>
      </c>
      <c r="E31" s="23"/>
      <c r="F31" s="23"/>
      <c r="G31" s="101"/>
      <c r="H31" s="31"/>
      <c r="I31"/>
      <c r="J31" s="17">
        <f t="shared" si="39"/>
        <v>0</v>
      </c>
      <c r="K31" s="17">
        <f>J31*(1+$F31)</f>
        <v>0</v>
      </c>
      <c r="L31" s="17">
        <f t="shared" ref="L31:AK32" si="41">K31*(1+$F31)</f>
        <v>0</v>
      </c>
      <c r="M31" s="17">
        <f t="shared" si="41"/>
        <v>0</v>
      </c>
      <c r="N31" s="17">
        <f t="shared" si="41"/>
        <v>0</v>
      </c>
      <c r="O31" s="17">
        <f t="shared" si="41"/>
        <v>0</v>
      </c>
      <c r="P31" s="17">
        <f t="shared" si="41"/>
        <v>0</v>
      </c>
      <c r="Q31" s="17">
        <f t="shared" si="41"/>
        <v>0</v>
      </c>
      <c r="R31" s="17">
        <f t="shared" si="41"/>
        <v>0</v>
      </c>
      <c r="S31" s="17">
        <f t="shared" si="41"/>
        <v>0</v>
      </c>
      <c r="T31" s="17">
        <f t="shared" si="41"/>
        <v>0</v>
      </c>
      <c r="U31" s="17">
        <f t="shared" si="41"/>
        <v>0</v>
      </c>
      <c r="V31" s="17">
        <f t="shared" si="41"/>
        <v>0</v>
      </c>
      <c r="W31" s="17">
        <f t="shared" si="41"/>
        <v>0</v>
      </c>
      <c r="X31" s="17">
        <f t="shared" si="41"/>
        <v>0</v>
      </c>
      <c r="Y31" s="17">
        <f t="shared" si="41"/>
        <v>0</v>
      </c>
      <c r="Z31" s="17">
        <f t="shared" si="41"/>
        <v>0</v>
      </c>
      <c r="AA31" s="17">
        <f t="shared" si="41"/>
        <v>0</v>
      </c>
      <c r="AB31" s="17">
        <f t="shared" si="41"/>
        <v>0</v>
      </c>
      <c r="AC31" s="17">
        <f t="shared" si="41"/>
        <v>0</v>
      </c>
      <c r="AD31" s="17">
        <f t="shared" si="41"/>
        <v>0</v>
      </c>
      <c r="AE31" s="17">
        <f t="shared" si="41"/>
        <v>0</v>
      </c>
      <c r="AF31" s="17">
        <f t="shared" si="41"/>
        <v>0</v>
      </c>
      <c r="AG31" s="17">
        <f t="shared" si="41"/>
        <v>0</v>
      </c>
      <c r="AH31" s="17">
        <f t="shared" si="41"/>
        <v>0</v>
      </c>
      <c r="AI31" s="17">
        <f t="shared" si="41"/>
        <v>0</v>
      </c>
      <c r="AJ31" s="17">
        <f t="shared" si="41"/>
        <v>0</v>
      </c>
      <c r="AK31" s="18">
        <f t="shared" si="41"/>
        <v>0</v>
      </c>
    </row>
    <row r="32" spans="2:37" x14ac:dyDescent="0.25">
      <c r="B32" s="53"/>
      <c r="C32"/>
      <c r="D32" t="s">
        <v>58</v>
      </c>
      <c r="E32" s="23"/>
      <c r="F32" s="25"/>
      <c r="G32"/>
      <c r="H32" s="31"/>
      <c r="I32"/>
      <c r="J32" s="17">
        <f t="shared" si="39"/>
        <v>0</v>
      </c>
      <c r="K32" s="17">
        <f>J32*(1+$F32)</f>
        <v>0</v>
      </c>
      <c r="L32" s="17">
        <f t="shared" si="41"/>
        <v>0</v>
      </c>
      <c r="M32" s="17">
        <f t="shared" si="41"/>
        <v>0</v>
      </c>
      <c r="N32" s="17">
        <f t="shared" si="41"/>
        <v>0</v>
      </c>
      <c r="O32" s="17">
        <f t="shared" si="41"/>
        <v>0</v>
      </c>
      <c r="P32" s="17">
        <f t="shared" si="41"/>
        <v>0</v>
      </c>
      <c r="Q32" s="17">
        <f t="shared" si="41"/>
        <v>0</v>
      </c>
      <c r="R32" s="17">
        <f t="shared" si="41"/>
        <v>0</v>
      </c>
      <c r="S32" s="17">
        <f t="shared" si="41"/>
        <v>0</v>
      </c>
      <c r="T32" s="17">
        <f t="shared" si="41"/>
        <v>0</v>
      </c>
      <c r="U32" s="17">
        <f t="shared" si="41"/>
        <v>0</v>
      </c>
      <c r="V32" s="17">
        <f t="shared" si="41"/>
        <v>0</v>
      </c>
      <c r="W32" s="17">
        <f t="shared" si="41"/>
        <v>0</v>
      </c>
      <c r="X32" s="17">
        <f t="shared" si="41"/>
        <v>0</v>
      </c>
      <c r="Y32" s="17">
        <f t="shared" si="41"/>
        <v>0</v>
      </c>
      <c r="Z32" s="17">
        <f t="shared" si="41"/>
        <v>0</v>
      </c>
      <c r="AA32" s="17">
        <f t="shared" si="41"/>
        <v>0</v>
      </c>
      <c r="AB32" s="17">
        <f t="shared" si="41"/>
        <v>0</v>
      </c>
      <c r="AC32" s="17">
        <f t="shared" si="41"/>
        <v>0</v>
      </c>
      <c r="AD32" s="17">
        <f t="shared" si="41"/>
        <v>0</v>
      </c>
      <c r="AE32" s="17">
        <f t="shared" si="41"/>
        <v>0</v>
      </c>
      <c r="AF32" s="17">
        <f t="shared" si="41"/>
        <v>0</v>
      </c>
      <c r="AG32" s="17">
        <f t="shared" si="41"/>
        <v>0</v>
      </c>
      <c r="AH32" s="17">
        <f t="shared" si="41"/>
        <v>0</v>
      </c>
      <c r="AI32" s="17">
        <f t="shared" si="41"/>
        <v>0</v>
      </c>
      <c r="AJ32" s="17">
        <f t="shared" si="41"/>
        <v>0</v>
      </c>
      <c r="AK32" s="18">
        <f t="shared" si="41"/>
        <v>0</v>
      </c>
    </row>
    <row r="33" spans="2:37" x14ac:dyDescent="0.25">
      <c r="B33" s="53"/>
      <c r="C33"/>
      <c r="D33" t="s">
        <v>59</v>
      </c>
      <c r="E33" s="23"/>
      <c r="F33" s="23"/>
      <c r="G33" s="101"/>
      <c r="H33" s="31"/>
      <c r="I33"/>
      <c r="J33" s="17">
        <f t="shared" si="39"/>
        <v>0</v>
      </c>
      <c r="K33" s="17">
        <f>J33*(1+$F33)</f>
        <v>0</v>
      </c>
      <c r="L33" s="17">
        <f t="shared" ref="L33:AK33" si="42">K33*(1+$F33)</f>
        <v>0</v>
      </c>
      <c r="M33" s="17">
        <f t="shared" si="42"/>
        <v>0</v>
      </c>
      <c r="N33" s="17">
        <f t="shared" si="42"/>
        <v>0</v>
      </c>
      <c r="O33" s="17">
        <f t="shared" si="42"/>
        <v>0</v>
      </c>
      <c r="P33" s="17">
        <f t="shared" si="42"/>
        <v>0</v>
      </c>
      <c r="Q33" s="17">
        <f t="shared" si="42"/>
        <v>0</v>
      </c>
      <c r="R33" s="17">
        <f t="shared" si="42"/>
        <v>0</v>
      </c>
      <c r="S33" s="17">
        <f t="shared" si="42"/>
        <v>0</v>
      </c>
      <c r="T33" s="17">
        <f t="shared" si="42"/>
        <v>0</v>
      </c>
      <c r="U33" s="17">
        <f t="shared" si="42"/>
        <v>0</v>
      </c>
      <c r="V33" s="17">
        <f t="shared" si="42"/>
        <v>0</v>
      </c>
      <c r="W33" s="17">
        <f t="shared" si="42"/>
        <v>0</v>
      </c>
      <c r="X33" s="17">
        <f t="shared" si="42"/>
        <v>0</v>
      </c>
      <c r="Y33" s="17">
        <f t="shared" si="42"/>
        <v>0</v>
      </c>
      <c r="Z33" s="17">
        <f t="shared" si="42"/>
        <v>0</v>
      </c>
      <c r="AA33" s="17">
        <f t="shared" si="42"/>
        <v>0</v>
      </c>
      <c r="AB33" s="17">
        <f t="shared" si="42"/>
        <v>0</v>
      </c>
      <c r="AC33" s="17">
        <f t="shared" si="42"/>
        <v>0</v>
      </c>
      <c r="AD33" s="17">
        <f t="shared" si="42"/>
        <v>0</v>
      </c>
      <c r="AE33" s="17">
        <f t="shared" si="42"/>
        <v>0</v>
      </c>
      <c r="AF33" s="17">
        <f t="shared" si="42"/>
        <v>0</v>
      </c>
      <c r="AG33" s="17">
        <f t="shared" si="42"/>
        <v>0</v>
      </c>
      <c r="AH33" s="17">
        <f t="shared" si="42"/>
        <v>0</v>
      </c>
      <c r="AI33" s="17">
        <f t="shared" si="42"/>
        <v>0</v>
      </c>
      <c r="AJ33" s="17">
        <f t="shared" si="42"/>
        <v>0</v>
      </c>
      <c r="AK33" s="18">
        <f t="shared" si="42"/>
        <v>0</v>
      </c>
    </row>
    <row r="34" spans="2:37" s="14" customFormat="1" x14ac:dyDescent="0.25">
      <c r="B34" s="12"/>
      <c r="C34" s="34"/>
      <c r="D34" s="34" t="s">
        <v>150</v>
      </c>
      <c r="E34" s="24">
        <f>SUM(E30:E33)</f>
        <v>0</v>
      </c>
      <c r="F34" s="24"/>
      <c r="G34" s="13"/>
      <c r="H34" s="72"/>
      <c r="I34" s="34"/>
      <c r="J34" s="19">
        <f>SUM(J30:J33)</f>
        <v>0</v>
      </c>
      <c r="K34" s="19">
        <f t="shared" ref="K34" si="43">SUM(K30:K33)</f>
        <v>0</v>
      </c>
      <c r="L34" s="19">
        <f t="shared" ref="L34" si="44">SUM(L30:L33)</f>
        <v>0</v>
      </c>
      <c r="M34" s="19">
        <f t="shared" ref="M34" si="45">SUM(M30:M33)</f>
        <v>0</v>
      </c>
      <c r="N34" s="19">
        <f t="shared" ref="N34" si="46">SUM(N30:N33)</f>
        <v>0</v>
      </c>
      <c r="O34" s="19">
        <f t="shared" ref="O34" si="47">SUM(O30:O33)</f>
        <v>0</v>
      </c>
      <c r="P34" s="19">
        <f t="shared" ref="P34" si="48">SUM(P30:P33)</f>
        <v>0</v>
      </c>
      <c r="Q34" s="19">
        <f t="shared" ref="Q34" si="49">SUM(Q30:Q33)</f>
        <v>0</v>
      </c>
      <c r="R34" s="19">
        <f t="shared" ref="R34" si="50">SUM(R30:R33)</f>
        <v>0</v>
      </c>
      <c r="S34" s="19">
        <f t="shared" ref="S34" si="51">SUM(S30:S33)</f>
        <v>0</v>
      </c>
      <c r="T34" s="19">
        <f t="shared" ref="T34" si="52">SUM(T30:T33)</f>
        <v>0</v>
      </c>
      <c r="U34" s="19">
        <f t="shared" ref="U34" si="53">SUM(U30:U33)</f>
        <v>0</v>
      </c>
      <c r="V34" s="19">
        <f t="shared" ref="V34" si="54">SUM(V30:V33)</f>
        <v>0</v>
      </c>
      <c r="W34" s="19">
        <f t="shared" ref="W34" si="55">SUM(W30:W33)</f>
        <v>0</v>
      </c>
      <c r="X34" s="19">
        <f t="shared" ref="X34" si="56">SUM(X30:X33)</f>
        <v>0</v>
      </c>
      <c r="Y34" s="19">
        <f t="shared" ref="Y34" si="57">SUM(Y30:Y33)</f>
        <v>0</v>
      </c>
      <c r="Z34" s="19">
        <f t="shared" ref="Z34" si="58">SUM(Z30:Z33)</f>
        <v>0</v>
      </c>
      <c r="AA34" s="19">
        <f t="shared" ref="AA34" si="59">SUM(AA30:AA33)</f>
        <v>0</v>
      </c>
      <c r="AB34" s="19">
        <f t="shared" ref="AB34" si="60">SUM(AB30:AB33)</f>
        <v>0</v>
      </c>
      <c r="AC34" s="19">
        <f t="shared" ref="AC34" si="61">SUM(AC30:AC33)</f>
        <v>0</v>
      </c>
      <c r="AD34" s="19">
        <f t="shared" ref="AD34" si="62">SUM(AD30:AD33)</f>
        <v>0</v>
      </c>
      <c r="AE34" s="19">
        <f t="shared" ref="AE34" si="63">SUM(AE30:AE33)</f>
        <v>0</v>
      </c>
      <c r="AF34" s="19">
        <f t="shared" ref="AF34" si="64">SUM(AF30:AF33)</f>
        <v>0</v>
      </c>
      <c r="AG34" s="19">
        <f t="shared" ref="AG34" si="65">SUM(AG30:AG33)</f>
        <v>0</v>
      </c>
      <c r="AH34" s="19">
        <f t="shared" ref="AH34" si="66">SUM(AH30:AH33)</f>
        <v>0</v>
      </c>
      <c r="AI34" s="19">
        <f t="shared" ref="AI34" si="67">SUM(AI30:AI33)</f>
        <v>0</v>
      </c>
      <c r="AJ34" s="19">
        <f t="shared" ref="AJ34" si="68">SUM(AJ30:AJ33)</f>
        <v>0</v>
      </c>
      <c r="AK34" s="20">
        <f t="shared" ref="AK34" si="69">SUM(AK30:AK33)</f>
        <v>0</v>
      </c>
    </row>
    <row r="35" spans="2:37" s="4" customFormat="1" ht="5.45" customHeight="1" x14ac:dyDescent="0.15">
      <c r="B35" s="59"/>
      <c r="C35" s="36"/>
      <c r="D35" s="36"/>
      <c r="E35" s="21"/>
      <c r="F35" s="21"/>
      <c r="G35" s="102"/>
      <c r="H35" s="33"/>
      <c r="I35" s="36"/>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2"/>
    </row>
    <row r="36" spans="2:37" x14ac:dyDescent="0.25">
      <c r="B36" s="53"/>
      <c r="C36"/>
      <c r="D36" t="s">
        <v>61</v>
      </c>
      <c r="E36" s="23"/>
      <c r="F36" s="23"/>
      <c r="G36" s="101"/>
      <c r="H36" s="31"/>
      <c r="I36"/>
      <c r="J36" s="17">
        <f t="shared" ref="J36:J39" si="70">E36</f>
        <v>0</v>
      </c>
      <c r="K36" s="17">
        <f>J36*(1+$F36)</f>
        <v>0</v>
      </c>
      <c r="L36" s="17">
        <f t="shared" ref="L36:AK36" si="71">K36*(1+$F36)</f>
        <v>0</v>
      </c>
      <c r="M36" s="17">
        <f t="shared" si="71"/>
        <v>0</v>
      </c>
      <c r="N36" s="17">
        <f t="shared" si="71"/>
        <v>0</v>
      </c>
      <c r="O36" s="17">
        <f t="shared" si="71"/>
        <v>0</v>
      </c>
      <c r="P36" s="17">
        <f t="shared" si="71"/>
        <v>0</v>
      </c>
      <c r="Q36" s="17">
        <f t="shared" si="71"/>
        <v>0</v>
      </c>
      <c r="R36" s="17">
        <f t="shared" si="71"/>
        <v>0</v>
      </c>
      <c r="S36" s="17">
        <f t="shared" si="71"/>
        <v>0</v>
      </c>
      <c r="T36" s="17">
        <f t="shared" si="71"/>
        <v>0</v>
      </c>
      <c r="U36" s="17">
        <f t="shared" si="71"/>
        <v>0</v>
      </c>
      <c r="V36" s="17">
        <f t="shared" si="71"/>
        <v>0</v>
      </c>
      <c r="W36" s="17">
        <f t="shared" si="71"/>
        <v>0</v>
      </c>
      <c r="X36" s="17">
        <f t="shared" si="71"/>
        <v>0</v>
      </c>
      <c r="Y36" s="17">
        <f t="shared" si="71"/>
        <v>0</v>
      </c>
      <c r="Z36" s="17">
        <f t="shared" si="71"/>
        <v>0</v>
      </c>
      <c r="AA36" s="17">
        <f t="shared" si="71"/>
        <v>0</v>
      </c>
      <c r="AB36" s="17">
        <f t="shared" si="71"/>
        <v>0</v>
      </c>
      <c r="AC36" s="17">
        <f t="shared" si="71"/>
        <v>0</v>
      </c>
      <c r="AD36" s="17">
        <f t="shared" si="71"/>
        <v>0</v>
      </c>
      <c r="AE36" s="17">
        <f t="shared" si="71"/>
        <v>0</v>
      </c>
      <c r="AF36" s="17">
        <f t="shared" si="71"/>
        <v>0</v>
      </c>
      <c r="AG36" s="17">
        <f t="shared" si="71"/>
        <v>0</v>
      </c>
      <c r="AH36" s="17">
        <f t="shared" si="71"/>
        <v>0</v>
      </c>
      <c r="AI36" s="17">
        <f t="shared" si="71"/>
        <v>0</v>
      </c>
      <c r="AJ36" s="17">
        <f t="shared" si="71"/>
        <v>0</v>
      </c>
      <c r="AK36" s="18">
        <f t="shared" si="71"/>
        <v>0</v>
      </c>
    </row>
    <row r="37" spans="2:37" x14ac:dyDescent="0.25">
      <c r="B37" s="53"/>
      <c r="C37"/>
      <c r="D37" t="s">
        <v>62</v>
      </c>
      <c r="E37" s="23"/>
      <c r="F37" s="23"/>
      <c r="G37" s="101"/>
      <c r="H37" s="31"/>
      <c r="I37"/>
      <c r="J37" s="17">
        <f t="shared" si="70"/>
        <v>0</v>
      </c>
      <c r="K37" s="17">
        <f>J37*(1+$F37)</f>
        <v>0</v>
      </c>
      <c r="L37" s="17">
        <f t="shared" ref="L37:AK38" si="72">K37*(1+$F37)</f>
        <v>0</v>
      </c>
      <c r="M37" s="17">
        <f t="shared" si="72"/>
        <v>0</v>
      </c>
      <c r="N37" s="17">
        <f t="shared" si="72"/>
        <v>0</v>
      </c>
      <c r="O37" s="17">
        <f t="shared" si="72"/>
        <v>0</v>
      </c>
      <c r="P37" s="17">
        <f t="shared" si="72"/>
        <v>0</v>
      </c>
      <c r="Q37" s="17">
        <f t="shared" si="72"/>
        <v>0</v>
      </c>
      <c r="R37" s="17">
        <f t="shared" si="72"/>
        <v>0</v>
      </c>
      <c r="S37" s="17">
        <f t="shared" si="72"/>
        <v>0</v>
      </c>
      <c r="T37" s="17">
        <f t="shared" si="72"/>
        <v>0</v>
      </c>
      <c r="U37" s="17">
        <f t="shared" si="72"/>
        <v>0</v>
      </c>
      <c r="V37" s="17">
        <f t="shared" si="72"/>
        <v>0</v>
      </c>
      <c r="W37" s="17">
        <f t="shared" si="72"/>
        <v>0</v>
      </c>
      <c r="X37" s="17">
        <f t="shared" si="72"/>
        <v>0</v>
      </c>
      <c r="Y37" s="17">
        <f t="shared" si="72"/>
        <v>0</v>
      </c>
      <c r="Z37" s="17">
        <f t="shared" si="72"/>
        <v>0</v>
      </c>
      <c r="AA37" s="17">
        <f t="shared" si="72"/>
        <v>0</v>
      </c>
      <c r="AB37" s="17">
        <f t="shared" si="72"/>
        <v>0</v>
      </c>
      <c r="AC37" s="17">
        <f t="shared" si="72"/>
        <v>0</v>
      </c>
      <c r="AD37" s="17">
        <f t="shared" si="72"/>
        <v>0</v>
      </c>
      <c r="AE37" s="17">
        <f t="shared" si="72"/>
        <v>0</v>
      </c>
      <c r="AF37" s="17">
        <f t="shared" si="72"/>
        <v>0</v>
      </c>
      <c r="AG37" s="17">
        <f t="shared" si="72"/>
        <v>0</v>
      </c>
      <c r="AH37" s="17">
        <f t="shared" si="72"/>
        <v>0</v>
      </c>
      <c r="AI37" s="17">
        <f t="shared" si="72"/>
        <v>0</v>
      </c>
      <c r="AJ37" s="17">
        <f t="shared" si="72"/>
        <v>0</v>
      </c>
      <c r="AK37" s="18">
        <f t="shared" si="72"/>
        <v>0</v>
      </c>
    </row>
    <row r="38" spans="2:37" x14ac:dyDescent="0.25">
      <c r="B38" s="53"/>
      <c r="C38"/>
      <c r="D38" t="s">
        <v>63</v>
      </c>
      <c r="E38" s="23"/>
      <c r="F38" s="25"/>
      <c r="G38"/>
      <c r="H38" s="31"/>
      <c r="I38"/>
      <c r="J38" s="17">
        <f t="shared" si="70"/>
        <v>0</v>
      </c>
      <c r="K38" s="17">
        <f>J38*(1+$F38)</f>
        <v>0</v>
      </c>
      <c r="L38" s="17">
        <f t="shared" si="72"/>
        <v>0</v>
      </c>
      <c r="M38" s="17">
        <f t="shared" si="72"/>
        <v>0</v>
      </c>
      <c r="N38" s="17">
        <f t="shared" si="72"/>
        <v>0</v>
      </c>
      <c r="O38" s="17">
        <f t="shared" si="72"/>
        <v>0</v>
      </c>
      <c r="P38" s="17">
        <f t="shared" si="72"/>
        <v>0</v>
      </c>
      <c r="Q38" s="17">
        <f t="shared" si="72"/>
        <v>0</v>
      </c>
      <c r="R38" s="17">
        <f t="shared" si="72"/>
        <v>0</v>
      </c>
      <c r="S38" s="17">
        <f t="shared" si="72"/>
        <v>0</v>
      </c>
      <c r="T38" s="17">
        <f t="shared" si="72"/>
        <v>0</v>
      </c>
      <c r="U38" s="17">
        <f t="shared" si="72"/>
        <v>0</v>
      </c>
      <c r="V38" s="17">
        <f t="shared" si="72"/>
        <v>0</v>
      </c>
      <c r="W38" s="17">
        <f t="shared" si="72"/>
        <v>0</v>
      </c>
      <c r="X38" s="17">
        <f t="shared" si="72"/>
        <v>0</v>
      </c>
      <c r="Y38" s="17">
        <f t="shared" si="72"/>
        <v>0</v>
      </c>
      <c r="Z38" s="17">
        <f t="shared" si="72"/>
        <v>0</v>
      </c>
      <c r="AA38" s="17">
        <f t="shared" si="72"/>
        <v>0</v>
      </c>
      <c r="AB38" s="17">
        <f t="shared" si="72"/>
        <v>0</v>
      </c>
      <c r="AC38" s="17">
        <f t="shared" si="72"/>
        <v>0</v>
      </c>
      <c r="AD38" s="17">
        <f t="shared" si="72"/>
        <v>0</v>
      </c>
      <c r="AE38" s="17">
        <f t="shared" si="72"/>
        <v>0</v>
      </c>
      <c r="AF38" s="17">
        <f t="shared" si="72"/>
        <v>0</v>
      </c>
      <c r="AG38" s="17">
        <f t="shared" si="72"/>
        <v>0</v>
      </c>
      <c r="AH38" s="17">
        <f t="shared" si="72"/>
        <v>0</v>
      </c>
      <c r="AI38" s="17">
        <f t="shared" si="72"/>
        <v>0</v>
      </c>
      <c r="AJ38" s="17">
        <f t="shared" si="72"/>
        <v>0</v>
      </c>
      <c r="AK38" s="18">
        <f t="shared" si="72"/>
        <v>0</v>
      </c>
    </row>
    <row r="39" spans="2:37" x14ac:dyDescent="0.25">
      <c r="B39" s="53"/>
      <c r="C39"/>
      <c r="D39" t="s">
        <v>64</v>
      </c>
      <c r="E39" s="23"/>
      <c r="F39" s="23"/>
      <c r="G39" s="101"/>
      <c r="H39" s="31"/>
      <c r="I39"/>
      <c r="J39" s="17">
        <f t="shared" si="70"/>
        <v>0</v>
      </c>
      <c r="K39" s="17">
        <f>J39*(1+$F39)</f>
        <v>0</v>
      </c>
      <c r="L39" s="17">
        <f t="shared" ref="L39:AK39" si="73">K39*(1+$F39)</f>
        <v>0</v>
      </c>
      <c r="M39" s="17">
        <f t="shared" si="73"/>
        <v>0</v>
      </c>
      <c r="N39" s="17">
        <f t="shared" si="73"/>
        <v>0</v>
      </c>
      <c r="O39" s="17">
        <f t="shared" si="73"/>
        <v>0</v>
      </c>
      <c r="P39" s="17">
        <f t="shared" si="73"/>
        <v>0</v>
      </c>
      <c r="Q39" s="17">
        <f t="shared" si="73"/>
        <v>0</v>
      </c>
      <c r="R39" s="17">
        <f t="shared" si="73"/>
        <v>0</v>
      </c>
      <c r="S39" s="17">
        <f t="shared" si="73"/>
        <v>0</v>
      </c>
      <c r="T39" s="17">
        <f t="shared" si="73"/>
        <v>0</v>
      </c>
      <c r="U39" s="17">
        <f t="shared" si="73"/>
        <v>0</v>
      </c>
      <c r="V39" s="17">
        <f t="shared" si="73"/>
        <v>0</v>
      </c>
      <c r="W39" s="17">
        <f t="shared" si="73"/>
        <v>0</v>
      </c>
      <c r="X39" s="17">
        <f t="shared" si="73"/>
        <v>0</v>
      </c>
      <c r="Y39" s="17">
        <f t="shared" si="73"/>
        <v>0</v>
      </c>
      <c r="Z39" s="17">
        <f t="shared" si="73"/>
        <v>0</v>
      </c>
      <c r="AA39" s="17">
        <f t="shared" si="73"/>
        <v>0</v>
      </c>
      <c r="AB39" s="17">
        <f t="shared" si="73"/>
        <v>0</v>
      </c>
      <c r="AC39" s="17">
        <f t="shared" si="73"/>
        <v>0</v>
      </c>
      <c r="AD39" s="17">
        <f t="shared" si="73"/>
        <v>0</v>
      </c>
      <c r="AE39" s="17">
        <f t="shared" si="73"/>
        <v>0</v>
      </c>
      <c r="AF39" s="17">
        <f t="shared" si="73"/>
        <v>0</v>
      </c>
      <c r="AG39" s="17">
        <f t="shared" si="73"/>
        <v>0</v>
      </c>
      <c r="AH39" s="17">
        <f t="shared" si="73"/>
        <v>0</v>
      </c>
      <c r="AI39" s="17">
        <f t="shared" si="73"/>
        <v>0</v>
      </c>
      <c r="AJ39" s="17">
        <f t="shared" si="73"/>
        <v>0</v>
      </c>
      <c r="AK39" s="18">
        <f t="shared" si="73"/>
        <v>0</v>
      </c>
    </row>
    <row r="40" spans="2:37" s="14" customFormat="1" x14ac:dyDescent="0.25">
      <c r="B40" s="12"/>
      <c r="C40" s="34"/>
      <c r="D40" s="34" t="s">
        <v>65</v>
      </c>
      <c r="E40" s="24">
        <f>SUM(E36:E39)</f>
        <v>0</v>
      </c>
      <c r="F40" s="24"/>
      <c r="G40" s="13"/>
      <c r="H40" s="72"/>
      <c r="I40" s="34"/>
      <c r="J40" s="19">
        <f>SUM(J36:J39)</f>
        <v>0</v>
      </c>
      <c r="K40" s="19">
        <f t="shared" ref="K40" si="74">SUM(K36:K39)</f>
        <v>0</v>
      </c>
      <c r="L40" s="19">
        <f t="shared" ref="L40" si="75">SUM(L36:L39)</f>
        <v>0</v>
      </c>
      <c r="M40" s="19">
        <f t="shared" ref="M40" si="76">SUM(M36:M39)</f>
        <v>0</v>
      </c>
      <c r="N40" s="19">
        <f t="shared" ref="N40" si="77">SUM(N36:N39)</f>
        <v>0</v>
      </c>
      <c r="O40" s="19">
        <f t="shared" ref="O40" si="78">SUM(O36:O39)</f>
        <v>0</v>
      </c>
      <c r="P40" s="19">
        <f t="shared" ref="P40" si="79">SUM(P36:P39)</f>
        <v>0</v>
      </c>
      <c r="Q40" s="19">
        <f t="shared" ref="Q40" si="80">SUM(Q36:Q39)</f>
        <v>0</v>
      </c>
      <c r="R40" s="19">
        <f t="shared" ref="R40" si="81">SUM(R36:R39)</f>
        <v>0</v>
      </c>
      <c r="S40" s="19">
        <f t="shared" ref="S40" si="82">SUM(S36:S39)</f>
        <v>0</v>
      </c>
      <c r="T40" s="19">
        <f t="shared" ref="T40" si="83">SUM(T36:T39)</f>
        <v>0</v>
      </c>
      <c r="U40" s="19">
        <f t="shared" ref="U40" si="84">SUM(U36:U39)</f>
        <v>0</v>
      </c>
      <c r="V40" s="19">
        <f t="shared" ref="V40" si="85">SUM(V36:V39)</f>
        <v>0</v>
      </c>
      <c r="W40" s="19">
        <f t="shared" ref="W40" si="86">SUM(W36:W39)</f>
        <v>0</v>
      </c>
      <c r="X40" s="19">
        <f t="shared" ref="X40" si="87">SUM(X36:X39)</f>
        <v>0</v>
      </c>
      <c r="Y40" s="19">
        <f t="shared" ref="Y40" si="88">SUM(Y36:Y39)</f>
        <v>0</v>
      </c>
      <c r="Z40" s="19">
        <f t="shared" ref="Z40" si="89">SUM(Z36:Z39)</f>
        <v>0</v>
      </c>
      <c r="AA40" s="19">
        <f t="shared" ref="AA40" si="90">SUM(AA36:AA39)</f>
        <v>0</v>
      </c>
      <c r="AB40" s="19">
        <f t="shared" ref="AB40" si="91">SUM(AB36:AB39)</f>
        <v>0</v>
      </c>
      <c r="AC40" s="19">
        <f t="shared" ref="AC40" si="92">SUM(AC36:AC39)</f>
        <v>0</v>
      </c>
      <c r="AD40" s="19">
        <f t="shared" ref="AD40" si="93">SUM(AD36:AD39)</f>
        <v>0</v>
      </c>
      <c r="AE40" s="19">
        <f t="shared" ref="AE40" si="94">SUM(AE36:AE39)</f>
        <v>0</v>
      </c>
      <c r="AF40" s="19">
        <f t="shared" ref="AF40" si="95">SUM(AF36:AF39)</f>
        <v>0</v>
      </c>
      <c r="AG40" s="19">
        <f t="shared" ref="AG40" si="96">SUM(AG36:AG39)</f>
        <v>0</v>
      </c>
      <c r="AH40" s="19">
        <f t="shared" ref="AH40" si="97">SUM(AH36:AH39)</f>
        <v>0</v>
      </c>
      <c r="AI40" s="19">
        <f t="shared" ref="AI40" si="98">SUM(AI36:AI39)</f>
        <v>0</v>
      </c>
      <c r="AJ40" s="19">
        <f t="shared" ref="AJ40" si="99">SUM(AJ36:AJ39)</f>
        <v>0</v>
      </c>
      <c r="AK40" s="20">
        <f t="shared" ref="AK40" si="100">SUM(AK36:AK39)</f>
        <v>0</v>
      </c>
    </row>
    <row r="41" spans="2:37" s="4" customFormat="1" ht="5.45" customHeight="1" x14ac:dyDescent="0.15">
      <c r="B41" s="59"/>
      <c r="C41" s="36"/>
      <c r="D41" s="36"/>
      <c r="E41" s="21"/>
      <c r="F41" s="21"/>
      <c r="G41" s="102"/>
      <c r="H41" s="33"/>
      <c r="I41" s="36"/>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2"/>
    </row>
    <row r="42" spans="2:37" x14ac:dyDescent="0.25">
      <c r="B42" s="53"/>
      <c r="C42"/>
      <c r="D42" t="s">
        <v>66</v>
      </c>
      <c r="E42" s="23"/>
      <c r="F42" s="23"/>
      <c r="G42" s="101"/>
      <c r="H42" s="31"/>
      <c r="I42"/>
      <c r="J42" s="17">
        <f t="shared" ref="J42:J45" si="101">E42</f>
        <v>0</v>
      </c>
      <c r="K42" s="17">
        <f>J42*(1+$F42)</f>
        <v>0</v>
      </c>
      <c r="L42" s="17">
        <f t="shared" ref="L42:AK42" si="102">K42*(1+$F42)</f>
        <v>0</v>
      </c>
      <c r="M42" s="17">
        <f t="shared" si="102"/>
        <v>0</v>
      </c>
      <c r="N42" s="17">
        <f t="shared" si="102"/>
        <v>0</v>
      </c>
      <c r="O42" s="17">
        <f t="shared" si="102"/>
        <v>0</v>
      </c>
      <c r="P42" s="17">
        <f t="shared" si="102"/>
        <v>0</v>
      </c>
      <c r="Q42" s="17">
        <f t="shared" si="102"/>
        <v>0</v>
      </c>
      <c r="R42" s="17">
        <f t="shared" si="102"/>
        <v>0</v>
      </c>
      <c r="S42" s="17">
        <f t="shared" si="102"/>
        <v>0</v>
      </c>
      <c r="T42" s="17">
        <f t="shared" si="102"/>
        <v>0</v>
      </c>
      <c r="U42" s="17">
        <f t="shared" si="102"/>
        <v>0</v>
      </c>
      <c r="V42" s="17">
        <f t="shared" si="102"/>
        <v>0</v>
      </c>
      <c r="W42" s="17">
        <f t="shared" si="102"/>
        <v>0</v>
      </c>
      <c r="X42" s="17">
        <f t="shared" si="102"/>
        <v>0</v>
      </c>
      <c r="Y42" s="17">
        <f t="shared" si="102"/>
        <v>0</v>
      </c>
      <c r="Z42" s="17">
        <f t="shared" si="102"/>
        <v>0</v>
      </c>
      <c r="AA42" s="17">
        <f t="shared" si="102"/>
        <v>0</v>
      </c>
      <c r="AB42" s="17">
        <f t="shared" si="102"/>
        <v>0</v>
      </c>
      <c r="AC42" s="17">
        <f t="shared" si="102"/>
        <v>0</v>
      </c>
      <c r="AD42" s="17">
        <f t="shared" si="102"/>
        <v>0</v>
      </c>
      <c r="AE42" s="17">
        <f t="shared" si="102"/>
        <v>0</v>
      </c>
      <c r="AF42" s="17">
        <f t="shared" si="102"/>
        <v>0</v>
      </c>
      <c r="AG42" s="17">
        <f t="shared" si="102"/>
        <v>0</v>
      </c>
      <c r="AH42" s="17">
        <f t="shared" si="102"/>
        <v>0</v>
      </c>
      <c r="AI42" s="17">
        <f t="shared" si="102"/>
        <v>0</v>
      </c>
      <c r="AJ42" s="17">
        <f t="shared" si="102"/>
        <v>0</v>
      </c>
      <c r="AK42" s="18">
        <f t="shared" si="102"/>
        <v>0</v>
      </c>
    </row>
    <row r="43" spans="2:37" x14ac:dyDescent="0.25">
      <c r="B43" s="53"/>
      <c r="C43"/>
      <c r="D43" t="s">
        <v>67</v>
      </c>
      <c r="E43" s="23">
        <v>5</v>
      </c>
      <c r="F43" s="25">
        <v>0.02</v>
      </c>
      <c r="G43" t="s">
        <v>151</v>
      </c>
      <c r="H43" s="31"/>
      <c r="I43"/>
      <c r="J43" s="17">
        <f t="shared" si="101"/>
        <v>5</v>
      </c>
      <c r="K43" s="17">
        <f>J43*(1+$F43)</f>
        <v>5.0999999999999996</v>
      </c>
      <c r="L43" s="17">
        <f t="shared" ref="L43:AK44" si="103">K43*(1+$F43)</f>
        <v>5.202</v>
      </c>
      <c r="M43" s="17">
        <f t="shared" si="103"/>
        <v>5.3060400000000003</v>
      </c>
      <c r="N43" s="17">
        <f t="shared" si="103"/>
        <v>5.4121608000000005</v>
      </c>
      <c r="O43" s="17">
        <f t="shared" si="103"/>
        <v>5.5204040160000005</v>
      </c>
      <c r="P43" s="17">
        <f t="shared" si="103"/>
        <v>5.6308120963200006</v>
      </c>
      <c r="Q43" s="17">
        <f t="shared" si="103"/>
        <v>5.7434283382464004</v>
      </c>
      <c r="R43" s="17">
        <f t="shared" si="103"/>
        <v>5.8582969050113283</v>
      </c>
      <c r="S43" s="17">
        <f t="shared" si="103"/>
        <v>5.9754628431115551</v>
      </c>
      <c r="T43" s="17">
        <f t="shared" si="103"/>
        <v>6.094972099973786</v>
      </c>
      <c r="U43" s="17">
        <f t="shared" si="103"/>
        <v>6.2168715419732621</v>
      </c>
      <c r="V43" s="17">
        <f t="shared" si="103"/>
        <v>6.3412089728127272</v>
      </c>
      <c r="W43" s="17">
        <f t="shared" si="103"/>
        <v>6.4680331522689816</v>
      </c>
      <c r="X43" s="17">
        <f t="shared" si="103"/>
        <v>6.5973938153143612</v>
      </c>
      <c r="Y43" s="17">
        <f t="shared" si="103"/>
        <v>6.7293416916206485</v>
      </c>
      <c r="Z43" s="17">
        <f t="shared" si="103"/>
        <v>6.863928525453062</v>
      </c>
      <c r="AA43" s="17">
        <f t="shared" si="103"/>
        <v>7.0012070959621235</v>
      </c>
      <c r="AB43" s="17">
        <f t="shared" si="103"/>
        <v>7.1412312378813665</v>
      </c>
      <c r="AC43" s="17">
        <f t="shared" si="103"/>
        <v>7.2840558626389935</v>
      </c>
      <c r="AD43" s="17">
        <f t="shared" si="103"/>
        <v>7.4297369798917732</v>
      </c>
      <c r="AE43" s="17">
        <f t="shared" si="103"/>
        <v>7.5783317194896087</v>
      </c>
      <c r="AF43" s="17">
        <f t="shared" si="103"/>
        <v>7.7298983538794008</v>
      </c>
      <c r="AG43" s="17">
        <f t="shared" si="103"/>
        <v>7.8844963209569894</v>
      </c>
      <c r="AH43" s="17">
        <f t="shared" si="103"/>
        <v>8.0421862473761294</v>
      </c>
      <c r="AI43" s="17">
        <f t="shared" si="103"/>
        <v>8.2030299723236517</v>
      </c>
      <c r="AJ43" s="17">
        <f t="shared" si="103"/>
        <v>8.3670905717701256</v>
      </c>
      <c r="AK43" s="18">
        <f t="shared" si="103"/>
        <v>8.5344323832055284</v>
      </c>
    </row>
    <row r="44" spans="2:37" x14ac:dyDescent="0.25">
      <c r="B44" s="53"/>
      <c r="C44"/>
      <c r="D44" t="s">
        <v>68</v>
      </c>
      <c r="E44" s="23"/>
      <c r="F44" s="25"/>
      <c r="G44"/>
      <c r="H44" s="31"/>
      <c r="I44"/>
      <c r="J44" s="17">
        <f t="shared" si="101"/>
        <v>0</v>
      </c>
      <c r="K44" s="17">
        <f>J44*(1+$F44)</f>
        <v>0</v>
      </c>
      <c r="L44" s="17">
        <f t="shared" si="103"/>
        <v>0</v>
      </c>
      <c r="M44" s="17">
        <f t="shared" si="103"/>
        <v>0</v>
      </c>
      <c r="N44" s="17">
        <f t="shared" si="103"/>
        <v>0</v>
      </c>
      <c r="O44" s="17">
        <f t="shared" si="103"/>
        <v>0</v>
      </c>
      <c r="P44" s="17">
        <f t="shared" si="103"/>
        <v>0</v>
      </c>
      <c r="Q44" s="17">
        <f t="shared" si="103"/>
        <v>0</v>
      </c>
      <c r="R44" s="17">
        <f t="shared" si="103"/>
        <v>0</v>
      </c>
      <c r="S44" s="17">
        <f t="shared" si="103"/>
        <v>0</v>
      </c>
      <c r="T44" s="17">
        <f t="shared" si="103"/>
        <v>0</v>
      </c>
      <c r="U44" s="17">
        <f t="shared" si="103"/>
        <v>0</v>
      </c>
      <c r="V44" s="17">
        <f t="shared" si="103"/>
        <v>0</v>
      </c>
      <c r="W44" s="17">
        <f t="shared" si="103"/>
        <v>0</v>
      </c>
      <c r="X44" s="17">
        <f t="shared" si="103"/>
        <v>0</v>
      </c>
      <c r="Y44" s="17">
        <f t="shared" si="103"/>
        <v>0</v>
      </c>
      <c r="Z44" s="17">
        <f t="shared" si="103"/>
        <v>0</v>
      </c>
      <c r="AA44" s="17">
        <f t="shared" si="103"/>
        <v>0</v>
      </c>
      <c r="AB44" s="17">
        <f t="shared" si="103"/>
        <v>0</v>
      </c>
      <c r="AC44" s="17">
        <f t="shared" si="103"/>
        <v>0</v>
      </c>
      <c r="AD44" s="17">
        <f t="shared" si="103"/>
        <v>0</v>
      </c>
      <c r="AE44" s="17">
        <f t="shared" si="103"/>
        <v>0</v>
      </c>
      <c r="AF44" s="17">
        <f t="shared" si="103"/>
        <v>0</v>
      </c>
      <c r="AG44" s="17">
        <f t="shared" si="103"/>
        <v>0</v>
      </c>
      <c r="AH44" s="17">
        <f t="shared" si="103"/>
        <v>0</v>
      </c>
      <c r="AI44" s="17">
        <f t="shared" si="103"/>
        <v>0</v>
      </c>
      <c r="AJ44" s="17">
        <f t="shared" si="103"/>
        <v>0</v>
      </c>
      <c r="AK44" s="18">
        <f t="shared" si="103"/>
        <v>0</v>
      </c>
    </row>
    <row r="45" spans="2:37" x14ac:dyDescent="0.25">
      <c r="B45" s="53"/>
      <c r="C45"/>
      <c r="D45" t="s">
        <v>69</v>
      </c>
      <c r="E45" s="23">
        <v>45</v>
      </c>
      <c r="F45" s="25">
        <v>0.02</v>
      </c>
      <c r="G45" t="s">
        <v>152</v>
      </c>
      <c r="H45" s="31"/>
      <c r="I45"/>
      <c r="J45" s="17">
        <f t="shared" si="101"/>
        <v>45</v>
      </c>
      <c r="K45" s="17">
        <f>J45*(1+$F45)</f>
        <v>45.9</v>
      </c>
      <c r="L45" s="17">
        <f t="shared" ref="L45:AK45" si="104">K45*(1+$F45)</f>
        <v>46.817999999999998</v>
      </c>
      <c r="M45" s="17">
        <f t="shared" si="104"/>
        <v>47.754359999999998</v>
      </c>
      <c r="N45" s="17">
        <f t="shared" si="104"/>
        <v>48.7094472</v>
      </c>
      <c r="O45" s="17">
        <f t="shared" si="104"/>
        <v>49.683636143999998</v>
      </c>
      <c r="P45" s="17">
        <f t="shared" si="104"/>
        <v>50.677308866879997</v>
      </c>
      <c r="Q45" s="17">
        <f t="shared" si="104"/>
        <v>51.690855044217599</v>
      </c>
      <c r="R45" s="17">
        <f t="shared" si="104"/>
        <v>52.724672145101955</v>
      </c>
      <c r="S45" s="17">
        <f t="shared" si="104"/>
        <v>53.779165588003998</v>
      </c>
      <c r="T45" s="17">
        <f t="shared" si="104"/>
        <v>54.854748899764083</v>
      </c>
      <c r="U45" s="17">
        <f t="shared" si="104"/>
        <v>55.951843877759366</v>
      </c>
      <c r="V45" s="17">
        <f t="shared" si="104"/>
        <v>57.070880755314555</v>
      </c>
      <c r="W45" s="17">
        <f t="shared" si="104"/>
        <v>58.212298370420847</v>
      </c>
      <c r="X45" s="17">
        <f t="shared" si="104"/>
        <v>59.376544337829266</v>
      </c>
      <c r="Y45" s="17">
        <f t="shared" si="104"/>
        <v>60.564075224585849</v>
      </c>
      <c r="Z45" s="17">
        <f t="shared" si="104"/>
        <v>61.775356729077565</v>
      </c>
      <c r="AA45" s="17">
        <f t="shared" si="104"/>
        <v>63.010863863659118</v>
      </c>
      <c r="AB45" s="17">
        <f t="shared" si="104"/>
        <v>64.271081140932296</v>
      </c>
      <c r="AC45" s="17">
        <f t="shared" si="104"/>
        <v>65.556502763750942</v>
      </c>
      <c r="AD45" s="17">
        <f t="shared" si="104"/>
        <v>66.867632819025957</v>
      </c>
      <c r="AE45" s="17">
        <f t="shared" si="104"/>
        <v>68.204985475406474</v>
      </c>
      <c r="AF45" s="17">
        <f t="shared" si="104"/>
        <v>69.569085184914599</v>
      </c>
      <c r="AG45" s="17">
        <f t="shared" si="104"/>
        <v>70.960466888612885</v>
      </c>
      <c r="AH45" s="17">
        <f t="shared" si="104"/>
        <v>72.379676226385143</v>
      </c>
      <c r="AI45" s="17">
        <f t="shared" si="104"/>
        <v>73.827269750912848</v>
      </c>
      <c r="AJ45" s="17">
        <f t="shared" si="104"/>
        <v>75.303815145931111</v>
      </c>
      <c r="AK45" s="18">
        <f t="shared" si="104"/>
        <v>76.80989144884974</v>
      </c>
    </row>
    <row r="46" spans="2:37" s="14" customFormat="1" x14ac:dyDescent="0.25">
      <c r="B46" s="12"/>
      <c r="C46" s="34"/>
      <c r="D46" s="34" t="s">
        <v>70</v>
      </c>
      <c r="E46" s="24">
        <f>SUM(E42:E45)</f>
        <v>50</v>
      </c>
      <c r="F46" s="24"/>
      <c r="G46" s="13"/>
      <c r="H46" s="72"/>
      <c r="I46" s="34"/>
      <c r="J46" s="19">
        <f>SUM(J42:J45)</f>
        <v>50</v>
      </c>
      <c r="K46" s="19">
        <f t="shared" ref="K46" si="105">SUM(K42:K45)</f>
        <v>51</v>
      </c>
      <c r="L46" s="19">
        <f t="shared" ref="L46" si="106">SUM(L42:L45)</f>
        <v>52.019999999999996</v>
      </c>
      <c r="M46" s="19">
        <f t="shared" ref="M46" si="107">SUM(M42:M45)</f>
        <v>53.060400000000001</v>
      </c>
      <c r="N46" s="19">
        <f t="shared" ref="N46" si="108">SUM(N42:N45)</f>
        <v>54.121608000000002</v>
      </c>
      <c r="O46" s="19">
        <f t="shared" ref="O46" si="109">SUM(O42:O45)</f>
        <v>55.204040159999998</v>
      </c>
      <c r="P46" s="19">
        <f t="shared" ref="P46" si="110">SUM(P42:P45)</f>
        <v>56.308120963199997</v>
      </c>
      <c r="Q46" s="19">
        <f t="shared" ref="Q46" si="111">SUM(Q42:Q45)</f>
        <v>57.434283382464002</v>
      </c>
      <c r="R46" s="19">
        <f t="shared" ref="R46" si="112">SUM(R42:R45)</f>
        <v>58.582969050113284</v>
      </c>
      <c r="S46" s="19">
        <f t="shared" ref="S46" si="113">SUM(S42:S45)</f>
        <v>59.754628431115556</v>
      </c>
      <c r="T46" s="19">
        <f t="shared" ref="T46" si="114">SUM(T42:T45)</f>
        <v>60.94972099973787</v>
      </c>
      <c r="U46" s="19">
        <f t="shared" ref="U46" si="115">SUM(U42:U45)</f>
        <v>62.168715419732628</v>
      </c>
      <c r="V46" s="19">
        <f t="shared" ref="V46" si="116">SUM(V42:V45)</f>
        <v>63.412089728127285</v>
      </c>
      <c r="W46" s="19">
        <f t="shared" ref="W46" si="117">SUM(W42:W45)</f>
        <v>64.680331522689826</v>
      </c>
      <c r="X46" s="19">
        <f t="shared" ref="X46" si="118">SUM(X42:X45)</f>
        <v>65.973938153143621</v>
      </c>
      <c r="Y46" s="19">
        <f t="shared" ref="Y46" si="119">SUM(Y42:Y45)</f>
        <v>67.293416916206496</v>
      </c>
      <c r="Z46" s="19">
        <f t="shared" ref="Z46" si="120">SUM(Z42:Z45)</f>
        <v>68.63928525453062</v>
      </c>
      <c r="AA46" s="19">
        <f t="shared" ref="AA46" si="121">SUM(AA42:AA45)</f>
        <v>70.012070959621241</v>
      </c>
      <c r="AB46" s="19">
        <f t="shared" ref="AB46" si="122">SUM(AB42:AB45)</f>
        <v>71.412312378813667</v>
      </c>
      <c r="AC46" s="19">
        <f t="shared" ref="AC46" si="123">SUM(AC42:AC45)</f>
        <v>72.840558626389935</v>
      </c>
      <c r="AD46" s="19">
        <f t="shared" ref="AD46" si="124">SUM(AD42:AD45)</f>
        <v>74.297369798917728</v>
      </c>
      <c r="AE46" s="19">
        <f t="shared" ref="AE46" si="125">SUM(AE42:AE45)</f>
        <v>75.783317194896085</v>
      </c>
      <c r="AF46" s="19">
        <f t="shared" ref="AF46" si="126">SUM(AF42:AF45)</f>
        <v>77.298983538794005</v>
      </c>
      <c r="AG46" s="19">
        <f t="shared" ref="AG46" si="127">SUM(AG42:AG45)</f>
        <v>78.844963209569869</v>
      </c>
      <c r="AH46" s="19">
        <f t="shared" ref="AH46" si="128">SUM(AH42:AH45)</f>
        <v>80.42186247376128</v>
      </c>
      <c r="AI46" s="19">
        <f t="shared" ref="AI46" si="129">SUM(AI42:AI45)</f>
        <v>82.030299723236496</v>
      </c>
      <c r="AJ46" s="19">
        <f t="shared" ref="AJ46" si="130">SUM(AJ42:AJ45)</f>
        <v>83.670905717701231</v>
      </c>
      <c r="AK46" s="20">
        <f t="shared" ref="AK46" si="131">SUM(AK42:AK45)</f>
        <v>85.344323832055267</v>
      </c>
    </row>
    <row r="47" spans="2:37" s="4" customFormat="1" ht="5.45" customHeight="1" x14ac:dyDescent="0.15">
      <c r="B47" s="59"/>
      <c r="C47" s="36"/>
      <c r="D47" s="36"/>
      <c r="E47" s="36"/>
      <c r="F47" s="36"/>
      <c r="G47" s="36"/>
      <c r="H47" s="33"/>
      <c r="I47" s="36"/>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10"/>
    </row>
    <row r="48" spans="2:37" s="4" customFormat="1" ht="14.45" customHeight="1" x14ac:dyDescent="0.25">
      <c r="B48" s="59"/>
      <c r="C48" s="34" t="s">
        <v>71</v>
      </c>
      <c r="D48" s="36"/>
      <c r="E48" s="36"/>
      <c r="F48" s="36"/>
      <c r="G48" s="36"/>
      <c r="H48" s="33"/>
      <c r="I48" s="36"/>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10"/>
    </row>
    <row r="49" spans="2:37" x14ac:dyDescent="0.25">
      <c r="B49" s="53"/>
      <c r="C49"/>
      <c r="D49" t="s">
        <v>72</v>
      </c>
      <c r="E49" s="91" t="s">
        <v>153</v>
      </c>
      <c r="F49" s="91"/>
      <c r="G49"/>
      <c r="H49" s="31">
        <f>SUM(J49:AK49)</f>
        <v>4933333.333333334</v>
      </c>
      <c r="I49"/>
      <c r="J49" s="47"/>
      <c r="K49" s="47">
        <f>L49/3</f>
        <v>33333.333333333336</v>
      </c>
      <c r="L49" s="47">
        <v>100000</v>
      </c>
      <c r="M49" s="47">
        <v>200000</v>
      </c>
      <c r="N49" s="47">
        <v>200000</v>
      </c>
      <c r="O49" s="47">
        <v>200000</v>
      </c>
      <c r="P49" s="47">
        <v>200000</v>
      </c>
      <c r="Q49" s="47">
        <v>200000</v>
      </c>
      <c r="R49" s="47">
        <v>200000</v>
      </c>
      <c r="S49" s="47">
        <v>200000</v>
      </c>
      <c r="T49" s="47">
        <v>200000</v>
      </c>
      <c r="U49" s="47">
        <v>200000</v>
      </c>
      <c r="V49" s="47">
        <v>200000</v>
      </c>
      <c r="W49" s="47">
        <v>200000</v>
      </c>
      <c r="X49" s="47">
        <v>200000</v>
      </c>
      <c r="Y49" s="47">
        <v>200000</v>
      </c>
      <c r="Z49" s="47">
        <v>200000</v>
      </c>
      <c r="AA49" s="47">
        <v>200000</v>
      </c>
      <c r="AB49" s="47">
        <v>200000</v>
      </c>
      <c r="AC49" s="47">
        <v>200000</v>
      </c>
      <c r="AD49" s="47">
        <v>200000</v>
      </c>
      <c r="AE49" s="47">
        <v>200000</v>
      </c>
      <c r="AF49" s="47">
        <v>200000</v>
      </c>
      <c r="AG49" s="47">
        <v>200000</v>
      </c>
      <c r="AH49" s="47">
        <v>200000</v>
      </c>
      <c r="AI49" s="47">
        <v>200000</v>
      </c>
      <c r="AJ49" s="47">
        <v>200000</v>
      </c>
      <c r="AK49" s="63"/>
    </row>
    <row r="50" spans="2:37" ht="14.45" customHeight="1" x14ac:dyDescent="0.25">
      <c r="B50" s="53"/>
      <c r="C50"/>
      <c r="D50" t="s">
        <v>73</v>
      </c>
      <c r="E50" s="91" t="s">
        <v>154</v>
      </c>
      <c r="F50" s="91"/>
      <c r="G50"/>
      <c r="H50" s="31">
        <f>SUM(J50:AK50)</f>
        <v>98666.666666666657</v>
      </c>
      <c r="I50"/>
      <c r="J50" s="47"/>
      <c r="K50" s="47">
        <f>L50/3</f>
        <v>666.66666666666663</v>
      </c>
      <c r="L50" s="47">
        <v>2000</v>
      </c>
      <c r="M50" s="47">
        <v>4000</v>
      </c>
      <c r="N50" s="47">
        <v>4000</v>
      </c>
      <c r="O50" s="47">
        <v>4000</v>
      </c>
      <c r="P50" s="47">
        <v>4000</v>
      </c>
      <c r="Q50" s="47">
        <v>4000</v>
      </c>
      <c r="R50" s="47">
        <v>4000</v>
      </c>
      <c r="S50" s="47">
        <v>4000</v>
      </c>
      <c r="T50" s="47">
        <v>4000</v>
      </c>
      <c r="U50" s="47">
        <v>4000</v>
      </c>
      <c r="V50" s="47">
        <v>4000</v>
      </c>
      <c r="W50" s="47">
        <v>4000</v>
      </c>
      <c r="X50" s="47">
        <v>4000</v>
      </c>
      <c r="Y50" s="47">
        <v>4000</v>
      </c>
      <c r="Z50" s="47">
        <v>4000</v>
      </c>
      <c r="AA50" s="47">
        <v>4000</v>
      </c>
      <c r="AB50" s="47">
        <v>4000</v>
      </c>
      <c r="AC50" s="47">
        <v>4000</v>
      </c>
      <c r="AD50" s="47">
        <v>4000</v>
      </c>
      <c r="AE50" s="47">
        <v>4000</v>
      </c>
      <c r="AF50" s="47">
        <v>4000</v>
      </c>
      <c r="AG50" s="47">
        <v>4000</v>
      </c>
      <c r="AH50" s="47">
        <v>4000</v>
      </c>
      <c r="AI50" s="47">
        <v>4000</v>
      </c>
      <c r="AJ50" s="47">
        <v>4000</v>
      </c>
      <c r="AK50" s="63"/>
    </row>
    <row r="51" spans="2:37" ht="14.45" customHeight="1" x14ac:dyDescent="0.25">
      <c r="B51" s="53"/>
      <c r="C51"/>
      <c r="D51" t="s">
        <v>74</v>
      </c>
      <c r="E51" s="91" t="s">
        <v>155</v>
      </c>
      <c r="F51" s="91"/>
      <c r="G51"/>
      <c r="H51" s="31">
        <f>SUM(J51:AK51)</f>
        <v>0</v>
      </c>
      <c r="I51"/>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63"/>
    </row>
    <row r="52" spans="2:37" ht="14.45" customHeight="1" x14ac:dyDescent="0.25">
      <c r="B52" s="53"/>
      <c r="C52"/>
      <c r="D52" t="s">
        <v>75</v>
      </c>
      <c r="E52" s="91" t="s">
        <v>156</v>
      </c>
      <c r="F52" s="91"/>
      <c r="G52"/>
      <c r="H52" s="31">
        <f t="shared" ref="H52:H53" si="132">SUM(J52:AK52)</f>
        <v>51</v>
      </c>
      <c r="I52"/>
      <c r="J52" s="47"/>
      <c r="K52" s="47">
        <v>1</v>
      </c>
      <c r="L52" s="47">
        <v>2</v>
      </c>
      <c r="M52" s="47">
        <v>2</v>
      </c>
      <c r="N52" s="47">
        <v>2</v>
      </c>
      <c r="O52" s="47">
        <v>2</v>
      </c>
      <c r="P52" s="47">
        <v>2</v>
      </c>
      <c r="Q52" s="47">
        <v>2</v>
      </c>
      <c r="R52" s="47">
        <v>2</v>
      </c>
      <c r="S52" s="47">
        <v>2</v>
      </c>
      <c r="T52" s="47">
        <v>2</v>
      </c>
      <c r="U52" s="47">
        <v>2</v>
      </c>
      <c r="V52" s="47">
        <v>2</v>
      </c>
      <c r="W52" s="47">
        <v>2</v>
      </c>
      <c r="X52" s="47">
        <v>2</v>
      </c>
      <c r="Y52" s="47">
        <v>2</v>
      </c>
      <c r="Z52" s="47">
        <v>2</v>
      </c>
      <c r="AA52" s="47">
        <v>2</v>
      </c>
      <c r="AB52" s="47">
        <v>2</v>
      </c>
      <c r="AC52" s="47">
        <v>2</v>
      </c>
      <c r="AD52" s="47">
        <v>2</v>
      </c>
      <c r="AE52" s="47">
        <v>2</v>
      </c>
      <c r="AF52" s="47">
        <v>2</v>
      </c>
      <c r="AG52" s="47">
        <v>2</v>
      </c>
      <c r="AH52" s="47">
        <v>2</v>
      </c>
      <c r="AI52" s="47">
        <v>2</v>
      </c>
      <c r="AJ52" s="47">
        <v>2</v>
      </c>
      <c r="AK52" s="63"/>
    </row>
    <row r="53" spans="2:37" ht="14.45" customHeight="1" x14ac:dyDescent="0.25">
      <c r="B53" s="53"/>
      <c r="C53"/>
      <c r="D53" t="s">
        <v>76</v>
      </c>
      <c r="E53" s="91"/>
      <c r="F53" s="91"/>
      <c r="G53"/>
      <c r="H53" s="31">
        <f t="shared" si="132"/>
        <v>0</v>
      </c>
      <c r="I53"/>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63"/>
    </row>
    <row r="54" spans="2:37" ht="14.45" customHeight="1" x14ac:dyDescent="0.25">
      <c r="B54" s="53"/>
      <c r="C54"/>
      <c r="D54" t="s">
        <v>77</v>
      </c>
      <c r="E54" s="91" t="s">
        <v>157</v>
      </c>
      <c r="F54" s="91"/>
      <c r="G54"/>
      <c r="H54" s="31">
        <f t="shared" ref="H54" si="133">SUM(J54:AK54)</f>
        <v>11544000</v>
      </c>
      <c r="I54"/>
      <c r="J54" s="47"/>
      <c r="K54" s="47">
        <f>(K12+K13)/1000*0.78*50</f>
        <v>78000</v>
      </c>
      <c r="L54" s="47">
        <f t="shared" ref="L54:AJ54" si="134">(L12+L13)/1000*0.78*50</f>
        <v>234000</v>
      </c>
      <c r="M54" s="47">
        <f t="shared" si="134"/>
        <v>468000</v>
      </c>
      <c r="N54" s="47">
        <f t="shared" si="134"/>
        <v>468000</v>
      </c>
      <c r="O54" s="47">
        <f t="shared" si="134"/>
        <v>468000</v>
      </c>
      <c r="P54" s="47">
        <f t="shared" si="134"/>
        <v>468000</v>
      </c>
      <c r="Q54" s="47">
        <f t="shared" si="134"/>
        <v>468000</v>
      </c>
      <c r="R54" s="47">
        <f t="shared" si="134"/>
        <v>468000</v>
      </c>
      <c r="S54" s="47">
        <f t="shared" si="134"/>
        <v>468000</v>
      </c>
      <c r="T54" s="47">
        <f t="shared" si="134"/>
        <v>468000</v>
      </c>
      <c r="U54" s="47">
        <f t="shared" si="134"/>
        <v>468000</v>
      </c>
      <c r="V54" s="47">
        <f t="shared" si="134"/>
        <v>468000</v>
      </c>
      <c r="W54" s="47">
        <f t="shared" si="134"/>
        <v>468000</v>
      </c>
      <c r="X54" s="47">
        <f t="shared" si="134"/>
        <v>468000</v>
      </c>
      <c r="Y54" s="47">
        <f t="shared" si="134"/>
        <v>468000</v>
      </c>
      <c r="Z54" s="47">
        <f t="shared" si="134"/>
        <v>468000</v>
      </c>
      <c r="AA54" s="47">
        <f t="shared" si="134"/>
        <v>468000</v>
      </c>
      <c r="AB54" s="47">
        <f t="shared" si="134"/>
        <v>468000</v>
      </c>
      <c r="AC54" s="47">
        <f t="shared" si="134"/>
        <v>468000</v>
      </c>
      <c r="AD54" s="47">
        <f t="shared" si="134"/>
        <v>468000</v>
      </c>
      <c r="AE54" s="47">
        <f t="shared" si="134"/>
        <v>468000</v>
      </c>
      <c r="AF54" s="47">
        <f t="shared" si="134"/>
        <v>468000</v>
      </c>
      <c r="AG54" s="47">
        <f t="shared" si="134"/>
        <v>468000</v>
      </c>
      <c r="AH54" s="47">
        <f t="shared" si="134"/>
        <v>468000</v>
      </c>
      <c r="AI54" s="47">
        <f t="shared" si="134"/>
        <v>468000</v>
      </c>
      <c r="AJ54" s="47">
        <f t="shared" si="134"/>
        <v>468000</v>
      </c>
      <c r="AK54" s="63"/>
    </row>
    <row r="55" spans="2:37" s="4" customFormat="1" x14ac:dyDescent="0.25">
      <c r="B55" s="59"/>
      <c r="C55" s="36"/>
      <c r="D55" s="36"/>
      <c r="E55" s="16"/>
      <c r="F55" s="16"/>
      <c r="G55" s="36"/>
      <c r="H55" s="33"/>
      <c r="I55" s="36"/>
      <c r="J55" s="15" t="s">
        <v>45</v>
      </c>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61"/>
    </row>
    <row r="56" spans="2:37" x14ac:dyDescent="0.25">
      <c r="B56" s="53"/>
      <c r="C56"/>
      <c r="D56" t="s">
        <v>78</v>
      </c>
      <c r="E56" s="23">
        <v>-20</v>
      </c>
      <c r="F56" s="25">
        <v>0.02</v>
      </c>
      <c r="G56" t="s">
        <v>158</v>
      </c>
      <c r="H56" s="31"/>
      <c r="I56"/>
      <c r="J56" s="17">
        <f t="shared" ref="J56:J61" si="135">E56</f>
        <v>-20</v>
      </c>
      <c r="K56" s="17">
        <f t="shared" ref="K56:K61" si="136">J56*(1+$F56)</f>
        <v>-20.399999999999999</v>
      </c>
      <c r="L56" s="17">
        <f t="shared" ref="L56:AK56" si="137">K56*(1+$F56)</f>
        <v>-20.808</v>
      </c>
      <c r="M56" s="17">
        <f t="shared" si="137"/>
        <v>-21.224160000000001</v>
      </c>
      <c r="N56" s="17">
        <f t="shared" si="137"/>
        <v>-21.648643200000002</v>
      </c>
      <c r="O56" s="17">
        <f t="shared" si="137"/>
        <v>-22.081616064000002</v>
      </c>
      <c r="P56" s="17">
        <f t="shared" si="137"/>
        <v>-22.523248385280002</v>
      </c>
      <c r="Q56" s="17">
        <f t="shared" si="137"/>
        <v>-22.973713352985602</v>
      </c>
      <c r="R56" s="17">
        <f t="shared" si="137"/>
        <v>-23.433187620045313</v>
      </c>
      <c r="S56" s="17">
        <f t="shared" si="137"/>
        <v>-23.90185137244622</v>
      </c>
      <c r="T56" s="17">
        <f t="shared" si="137"/>
        <v>-24.379888399895144</v>
      </c>
      <c r="U56" s="17">
        <f t="shared" si="137"/>
        <v>-24.867486167893048</v>
      </c>
      <c r="V56" s="17">
        <f t="shared" si="137"/>
        <v>-25.364835891250909</v>
      </c>
      <c r="W56" s="17">
        <f t="shared" si="137"/>
        <v>-25.872132609075926</v>
      </c>
      <c r="X56" s="17">
        <f t="shared" si="137"/>
        <v>-26.389575261257445</v>
      </c>
      <c r="Y56" s="17">
        <f t="shared" si="137"/>
        <v>-26.917366766482594</v>
      </c>
      <c r="Z56" s="17">
        <f t="shared" si="137"/>
        <v>-27.455714101812248</v>
      </c>
      <c r="AA56" s="17">
        <f t="shared" si="137"/>
        <v>-28.004828383848494</v>
      </c>
      <c r="AB56" s="17">
        <f t="shared" si="137"/>
        <v>-28.564924951525466</v>
      </c>
      <c r="AC56" s="17">
        <f t="shared" si="137"/>
        <v>-29.136223450555974</v>
      </c>
      <c r="AD56" s="17">
        <f t="shared" si="137"/>
        <v>-29.718947919567093</v>
      </c>
      <c r="AE56" s="17">
        <f t="shared" si="137"/>
        <v>-30.313326877958435</v>
      </c>
      <c r="AF56" s="17">
        <f t="shared" si="137"/>
        <v>-30.919593415517603</v>
      </c>
      <c r="AG56" s="17">
        <f t="shared" si="137"/>
        <v>-31.537985283827958</v>
      </c>
      <c r="AH56" s="17">
        <f t="shared" si="137"/>
        <v>-32.168744989504518</v>
      </c>
      <c r="AI56" s="17">
        <f t="shared" si="137"/>
        <v>-32.812119889294607</v>
      </c>
      <c r="AJ56" s="17">
        <f t="shared" si="137"/>
        <v>-33.468362287080502</v>
      </c>
      <c r="AK56" s="18">
        <f t="shared" si="137"/>
        <v>-34.137729532822114</v>
      </c>
    </row>
    <row r="57" spans="2:37" x14ac:dyDescent="0.25">
      <c r="B57" s="53"/>
      <c r="C57"/>
      <c r="D57" t="s">
        <v>79</v>
      </c>
      <c r="E57" s="23">
        <v>48</v>
      </c>
      <c r="F57" s="25">
        <v>0.02</v>
      </c>
      <c r="G57"/>
      <c r="H57" s="31"/>
      <c r="I57"/>
      <c r="J57" s="17">
        <f t="shared" si="135"/>
        <v>48</v>
      </c>
      <c r="K57" s="17">
        <f t="shared" si="136"/>
        <v>48.96</v>
      </c>
      <c r="L57" s="17">
        <f t="shared" ref="L57:AK57" si="138">K57*(1+$F57)</f>
        <v>49.9392</v>
      </c>
      <c r="M57" s="17">
        <f t="shared" si="138"/>
        <v>50.937984</v>
      </c>
      <c r="N57" s="17">
        <f t="shared" si="138"/>
        <v>51.956743680000002</v>
      </c>
      <c r="O57" s="17">
        <f t="shared" si="138"/>
        <v>52.995878553600001</v>
      </c>
      <c r="P57" s="17">
        <f t="shared" si="138"/>
        <v>54.055796124672</v>
      </c>
      <c r="Q57" s="17">
        <f t="shared" si="138"/>
        <v>55.136912047165438</v>
      </c>
      <c r="R57" s="17">
        <f t="shared" si="138"/>
        <v>56.239650288108749</v>
      </c>
      <c r="S57" s="17">
        <f t="shared" si="138"/>
        <v>57.364443293870927</v>
      </c>
      <c r="T57" s="17">
        <f t="shared" si="138"/>
        <v>58.511732159748348</v>
      </c>
      <c r="U57" s="17">
        <f t="shared" si="138"/>
        <v>59.681966802943315</v>
      </c>
      <c r="V57" s="17">
        <f t="shared" si="138"/>
        <v>60.87560613900218</v>
      </c>
      <c r="W57" s="17">
        <f t="shared" si="138"/>
        <v>62.093118261782223</v>
      </c>
      <c r="X57" s="17">
        <f t="shared" si="138"/>
        <v>63.33498062701787</v>
      </c>
      <c r="Y57" s="17">
        <f t="shared" si="138"/>
        <v>64.601680239558235</v>
      </c>
      <c r="Z57" s="17">
        <f t="shared" si="138"/>
        <v>65.893713844349406</v>
      </c>
      <c r="AA57" s="17">
        <f t="shared" si="138"/>
        <v>67.211588121236389</v>
      </c>
      <c r="AB57" s="17">
        <f t="shared" si="138"/>
        <v>68.555819883661115</v>
      </c>
      <c r="AC57" s="17">
        <f t="shared" si="138"/>
        <v>69.926936281334335</v>
      </c>
      <c r="AD57" s="17">
        <f t="shared" si="138"/>
        <v>71.325475006961028</v>
      </c>
      <c r="AE57" s="17">
        <f t="shared" si="138"/>
        <v>72.751984507100246</v>
      </c>
      <c r="AF57" s="17">
        <f t="shared" si="138"/>
        <v>74.207024197242248</v>
      </c>
      <c r="AG57" s="17">
        <f t="shared" si="138"/>
        <v>75.69116468118709</v>
      </c>
      <c r="AH57" s="17">
        <f t="shared" si="138"/>
        <v>77.204987974810834</v>
      </c>
      <c r="AI57" s="17">
        <f t="shared" si="138"/>
        <v>78.749087734307054</v>
      </c>
      <c r="AJ57" s="17">
        <f t="shared" si="138"/>
        <v>80.324069488993203</v>
      </c>
      <c r="AK57" s="18">
        <f t="shared" si="138"/>
        <v>81.930550878773062</v>
      </c>
    </row>
    <row r="58" spans="2:37" x14ac:dyDescent="0.25">
      <c r="B58" s="53"/>
      <c r="C58"/>
      <c r="D58" t="s">
        <v>80</v>
      </c>
      <c r="E58" s="23"/>
      <c r="F58" s="23"/>
      <c r="G58"/>
      <c r="H58" s="31"/>
      <c r="I58"/>
      <c r="J58" s="17">
        <f t="shared" si="135"/>
        <v>0</v>
      </c>
      <c r="K58" s="17">
        <f t="shared" si="136"/>
        <v>0</v>
      </c>
      <c r="L58" s="17">
        <f t="shared" ref="L58:AK58" si="139">K58*(1+$F58)</f>
        <v>0</v>
      </c>
      <c r="M58" s="17">
        <f t="shared" si="139"/>
        <v>0</v>
      </c>
      <c r="N58" s="17">
        <f t="shared" si="139"/>
        <v>0</v>
      </c>
      <c r="O58" s="17">
        <f t="shared" si="139"/>
        <v>0</v>
      </c>
      <c r="P58" s="17">
        <f t="shared" si="139"/>
        <v>0</v>
      </c>
      <c r="Q58" s="17">
        <f t="shared" si="139"/>
        <v>0</v>
      </c>
      <c r="R58" s="17">
        <f t="shared" si="139"/>
        <v>0</v>
      </c>
      <c r="S58" s="17">
        <f t="shared" si="139"/>
        <v>0</v>
      </c>
      <c r="T58" s="17">
        <f t="shared" si="139"/>
        <v>0</v>
      </c>
      <c r="U58" s="17">
        <f t="shared" si="139"/>
        <v>0</v>
      </c>
      <c r="V58" s="17">
        <f t="shared" si="139"/>
        <v>0</v>
      </c>
      <c r="W58" s="17">
        <f t="shared" si="139"/>
        <v>0</v>
      </c>
      <c r="X58" s="17">
        <f t="shared" si="139"/>
        <v>0</v>
      </c>
      <c r="Y58" s="17">
        <f t="shared" si="139"/>
        <v>0</v>
      </c>
      <c r="Z58" s="17">
        <f t="shared" si="139"/>
        <v>0</v>
      </c>
      <c r="AA58" s="17">
        <f t="shared" si="139"/>
        <v>0</v>
      </c>
      <c r="AB58" s="17">
        <f t="shared" si="139"/>
        <v>0</v>
      </c>
      <c r="AC58" s="17">
        <f t="shared" si="139"/>
        <v>0</v>
      </c>
      <c r="AD58" s="17">
        <f t="shared" si="139"/>
        <v>0</v>
      </c>
      <c r="AE58" s="17">
        <f t="shared" si="139"/>
        <v>0</v>
      </c>
      <c r="AF58" s="17">
        <f t="shared" si="139"/>
        <v>0</v>
      </c>
      <c r="AG58" s="17">
        <f t="shared" si="139"/>
        <v>0</v>
      </c>
      <c r="AH58" s="17">
        <f t="shared" si="139"/>
        <v>0</v>
      </c>
      <c r="AI58" s="17">
        <f t="shared" si="139"/>
        <v>0</v>
      </c>
      <c r="AJ58" s="17">
        <f t="shared" si="139"/>
        <v>0</v>
      </c>
      <c r="AK58" s="18">
        <f t="shared" si="139"/>
        <v>0</v>
      </c>
    </row>
    <row r="59" spans="2:37" x14ac:dyDescent="0.25">
      <c r="B59" s="53"/>
      <c r="C59"/>
      <c r="D59" t="s">
        <v>81</v>
      </c>
      <c r="E59" s="23">
        <v>700</v>
      </c>
      <c r="F59" s="25">
        <v>0.02</v>
      </c>
      <c r="G59"/>
      <c r="H59" s="31"/>
      <c r="I59"/>
      <c r="J59" s="17">
        <f t="shared" si="135"/>
        <v>700</v>
      </c>
      <c r="K59" s="17">
        <f t="shared" si="136"/>
        <v>714</v>
      </c>
      <c r="L59" s="17">
        <f t="shared" ref="L59:AK59" si="140">K59*(1+$F59)</f>
        <v>728.28</v>
      </c>
      <c r="M59" s="17">
        <f t="shared" si="140"/>
        <v>742.84559999999999</v>
      </c>
      <c r="N59" s="17">
        <f t="shared" si="140"/>
        <v>757.70251199999996</v>
      </c>
      <c r="O59" s="17">
        <f t="shared" si="140"/>
        <v>772.85656224000002</v>
      </c>
      <c r="P59" s="17">
        <f t="shared" si="140"/>
        <v>788.31369348480007</v>
      </c>
      <c r="Q59" s="17">
        <f t="shared" si="140"/>
        <v>804.07996735449603</v>
      </c>
      <c r="R59" s="17">
        <f t="shared" si="140"/>
        <v>820.16156670158603</v>
      </c>
      <c r="S59" s="17">
        <f t="shared" si="140"/>
        <v>836.56479803561774</v>
      </c>
      <c r="T59" s="17">
        <f t="shared" si="140"/>
        <v>853.29609399633011</v>
      </c>
      <c r="U59" s="17">
        <f t="shared" si="140"/>
        <v>870.36201587625669</v>
      </c>
      <c r="V59" s="17">
        <f t="shared" si="140"/>
        <v>887.76925619378187</v>
      </c>
      <c r="W59" s="17">
        <f t="shared" si="140"/>
        <v>905.52464131765748</v>
      </c>
      <c r="X59" s="17">
        <f t="shared" si="140"/>
        <v>923.63513414401064</v>
      </c>
      <c r="Y59" s="17">
        <f t="shared" si="140"/>
        <v>942.10783682689089</v>
      </c>
      <c r="Z59" s="17">
        <f t="shared" si="140"/>
        <v>960.94999356342873</v>
      </c>
      <c r="AA59" s="17">
        <f t="shared" si="140"/>
        <v>980.16899343469731</v>
      </c>
      <c r="AB59" s="17">
        <f t="shared" si="140"/>
        <v>999.7723733033913</v>
      </c>
      <c r="AC59" s="17">
        <f t="shared" si="140"/>
        <v>1019.7678207694591</v>
      </c>
      <c r="AD59" s="17">
        <f t="shared" si="140"/>
        <v>1040.1631771848483</v>
      </c>
      <c r="AE59" s="17">
        <f t="shared" si="140"/>
        <v>1060.9664407285454</v>
      </c>
      <c r="AF59" s="17">
        <f t="shared" si="140"/>
        <v>1082.1857695431163</v>
      </c>
      <c r="AG59" s="17">
        <f t="shared" si="140"/>
        <v>1103.8294849339786</v>
      </c>
      <c r="AH59" s="17">
        <f t="shared" si="140"/>
        <v>1125.9060746326581</v>
      </c>
      <c r="AI59" s="17">
        <f t="shared" si="140"/>
        <v>1148.4241961253113</v>
      </c>
      <c r="AJ59" s="17">
        <f t="shared" si="140"/>
        <v>1171.3926800478175</v>
      </c>
      <c r="AK59" s="18">
        <f t="shared" si="140"/>
        <v>1194.8205336487738</v>
      </c>
    </row>
    <row r="60" spans="2:37" x14ac:dyDescent="0.25">
      <c r="B60" s="53"/>
      <c r="C60"/>
      <c r="D60" t="s">
        <v>82</v>
      </c>
      <c r="E60" s="23"/>
      <c r="F60" s="23"/>
      <c r="G60"/>
      <c r="H60" s="31"/>
      <c r="I60"/>
      <c r="J60" s="17">
        <f t="shared" si="135"/>
        <v>0</v>
      </c>
      <c r="K60" s="17">
        <f t="shared" si="136"/>
        <v>0</v>
      </c>
      <c r="L60" s="17">
        <f t="shared" ref="L60:AK61" si="141">K60*(1+$F60)</f>
        <v>0</v>
      </c>
      <c r="M60" s="17">
        <f t="shared" si="141"/>
        <v>0</v>
      </c>
      <c r="N60" s="17">
        <f t="shared" si="141"/>
        <v>0</v>
      </c>
      <c r="O60" s="17">
        <f t="shared" si="141"/>
        <v>0</v>
      </c>
      <c r="P60" s="17">
        <f t="shared" si="141"/>
        <v>0</v>
      </c>
      <c r="Q60" s="17">
        <f t="shared" si="141"/>
        <v>0</v>
      </c>
      <c r="R60" s="17">
        <f t="shared" si="141"/>
        <v>0</v>
      </c>
      <c r="S60" s="17">
        <f t="shared" si="141"/>
        <v>0</v>
      </c>
      <c r="T60" s="17">
        <f t="shared" si="141"/>
        <v>0</v>
      </c>
      <c r="U60" s="17">
        <f t="shared" si="141"/>
        <v>0</v>
      </c>
      <c r="V60" s="17">
        <f t="shared" si="141"/>
        <v>0</v>
      </c>
      <c r="W60" s="17">
        <f t="shared" si="141"/>
        <v>0</v>
      </c>
      <c r="X60" s="17">
        <f t="shared" si="141"/>
        <v>0</v>
      </c>
      <c r="Y60" s="17">
        <f t="shared" si="141"/>
        <v>0</v>
      </c>
      <c r="Z60" s="17">
        <f t="shared" si="141"/>
        <v>0</v>
      </c>
      <c r="AA60" s="17">
        <f t="shared" si="141"/>
        <v>0</v>
      </c>
      <c r="AB60" s="17">
        <f t="shared" si="141"/>
        <v>0</v>
      </c>
      <c r="AC60" s="17">
        <f t="shared" si="141"/>
        <v>0</v>
      </c>
      <c r="AD60" s="17">
        <f t="shared" si="141"/>
        <v>0</v>
      </c>
      <c r="AE60" s="17">
        <f t="shared" si="141"/>
        <v>0</v>
      </c>
      <c r="AF60" s="17">
        <f t="shared" si="141"/>
        <v>0</v>
      </c>
      <c r="AG60" s="17">
        <f t="shared" si="141"/>
        <v>0</v>
      </c>
      <c r="AH60" s="17">
        <f t="shared" si="141"/>
        <v>0</v>
      </c>
      <c r="AI60" s="17">
        <f t="shared" si="141"/>
        <v>0</v>
      </c>
      <c r="AJ60" s="17">
        <f t="shared" si="141"/>
        <v>0</v>
      </c>
      <c r="AK60" s="18">
        <f t="shared" si="141"/>
        <v>0</v>
      </c>
    </row>
    <row r="61" spans="2:37" x14ac:dyDescent="0.25">
      <c r="B61" s="53"/>
      <c r="C61"/>
      <c r="D61" t="s">
        <v>83</v>
      </c>
      <c r="E61" s="23">
        <v>1</v>
      </c>
      <c r="F61" s="23"/>
      <c r="G61" t="s">
        <v>159</v>
      </c>
      <c r="H61" s="31"/>
      <c r="I61"/>
      <c r="J61" s="17">
        <f t="shared" si="135"/>
        <v>1</v>
      </c>
      <c r="K61" s="17">
        <f t="shared" si="136"/>
        <v>1</v>
      </c>
      <c r="L61" s="17">
        <f t="shared" si="141"/>
        <v>1</v>
      </c>
      <c r="M61" s="17">
        <f t="shared" si="141"/>
        <v>1</v>
      </c>
      <c r="N61" s="17">
        <f t="shared" si="141"/>
        <v>1</v>
      </c>
      <c r="O61" s="17">
        <f t="shared" si="141"/>
        <v>1</v>
      </c>
      <c r="P61" s="17">
        <f t="shared" si="141"/>
        <v>1</v>
      </c>
      <c r="Q61" s="17">
        <f t="shared" si="141"/>
        <v>1</v>
      </c>
      <c r="R61" s="17">
        <f t="shared" si="141"/>
        <v>1</v>
      </c>
      <c r="S61" s="17">
        <f t="shared" si="141"/>
        <v>1</v>
      </c>
      <c r="T61" s="17">
        <f t="shared" si="141"/>
        <v>1</v>
      </c>
      <c r="U61" s="17">
        <f t="shared" si="141"/>
        <v>1</v>
      </c>
      <c r="V61" s="17">
        <f t="shared" si="141"/>
        <v>1</v>
      </c>
      <c r="W61" s="17">
        <f t="shared" si="141"/>
        <v>1</v>
      </c>
      <c r="X61" s="17">
        <f t="shared" si="141"/>
        <v>1</v>
      </c>
      <c r="Y61" s="17">
        <f t="shared" si="141"/>
        <v>1</v>
      </c>
      <c r="Z61" s="17">
        <f t="shared" si="141"/>
        <v>1</v>
      </c>
      <c r="AA61" s="17">
        <f t="shared" si="141"/>
        <v>1</v>
      </c>
      <c r="AB61" s="17">
        <f t="shared" si="141"/>
        <v>1</v>
      </c>
      <c r="AC61" s="17">
        <f t="shared" si="141"/>
        <v>1</v>
      </c>
      <c r="AD61" s="17">
        <f t="shared" si="141"/>
        <v>1</v>
      </c>
      <c r="AE61" s="17">
        <f t="shared" si="141"/>
        <v>1</v>
      </c>
      <c r="AF61" s="17">
        <f t="shared" si="141"/>
        <v>1</v>
      </c>
      <c r="AG61" s="17">
        <f t="shared" si="141"/>
        <v>1</v>
      </c>
      <c r="AH61" s="17">
        <f t="shared" si="141"/>
        <v>1</v>
      </c>
      <c r="AI61" s="17">
        <f t="shared" si="141"/>
        <v>1</v>
      </c>
      <c r="AJ61" s="17">
        <f t="shared" si="141"/>
        <v>1</v>
      </c>
      <c r="AK61" s="18">
        <f t="shared" si="141"/>
        <v>1</v>
      </c>
    </row>
    <row r="62" spans="2:37" s="4" customFormat="1" ht="5.45" customHeight="1" x14ac:dyDescent="0.15">
      <c r="B62" s="59"/>
      <c r="C62" s="36"/>
      <c r="D62" s="36"/>
      <c r="E62" s="36"/>
      <c r="F62" s="36"/>
      <c r="G62" s="36"/>
      <c r="H62" s="33"/>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61"/>
    </row>
    <row r="63" spans="2:37" x14ac:dyDescent="0.25">
      <c r="B63" s="64"/>
      <c r="C63"/>
      <c r="D63" s="65" t="s">
        <v>84</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7"/>
    </row>
    <row r="64" spans="2:37" s="4" customFormat="1" ht="5.45" customHeight="1" x14ac:dyDescent="0.15">
      <c r="B64" s="59"/>
      <c r="C64" s="36"/>
      <c r="D64" s="36"/>
      <c r="E64" s="36"/>
      <c r="F64" s="36"/>
      <c r="G64" s="36"/>
      <c r="H64" s="33"/>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61"/>
    </row>
    <row r="65" spans="2:37" ht="14.45" customHeight="1" x14ac:dyDescent="0.25">
      <c r="B65" s="53"/>
      <c r="C65" s="34" t="s">
        <v>85</v>
      </c>
      <c r="D65"/>
      <c r="E65"/>
      <c r="F65"/>
      <c r="G65"/>
      <c r="H65" s="31"/>
      <c r="I65"/>
      <c r="J65" s="15" t="s">
        <v>45</v>
      </c>
      <c r="K65"/>
      <c r="L65"/>
      <c r="M65"/>
      <c r="N65"/>
      <c r="O65"/>
      <c r="P65"/>
      <c r="Q65"/>
      <c r="R65"/>
      <c r="S65"/>
      <c r="T65"/>
      <c r="U65"/>
      <c r="V65"/>
      <c r="W65"/>
      <c r="X65"/>
      <c r="Y65"/>
      <c r="Z65"/>
      <c r="AA65"/>
      <c r="AB65"/>
      <c r="AC65"/>
      <c r="AD65"/>
      <c r="AE65"/>
      <c r="AF65"/>
      <c r="AG65"/>
      <c r="AH65"/>
      <c r="AI65"/>
      <c r="AJ65"/>
      <c r="AK65" s="54"/>
    </row>
    <row r="66" spans="2:37" ht="14.45" customHeight="1" x14ac:dyDescent="0.25">
      <c r="B66" s="53"/>
      <c r="C66"/>
      <c r="D66" s="79" t="str">
        <f>IF(E12="", "", E12)</f>
        <v>Aviation biofuel sold in market X</v>
      </c>
      <c r="E66"/>
      <c r="F66"/>
      <c r="G66"/>
      <c r="H66" s="31">
        <f t="shared" ref="H66:H72" si="142">SUM(J66:AK66)</f>
        <v>281062.03738380375</v>
      </c>
      <c r="I66"/>
      <c r="J66" s="31">
        <f t="shared" ref="J66:AK66" si="143">J12*J22/1000</f>
        <v>0</v>
      </c>
      <c r="K66" s="31">
        <f t="shared" si="143"/>
        <v>1780.8</v>
      </c>
      <c r="L66" s="31">
        <f t="shared" si="143"/>
        <v>5365.2479999999987</v>
      </c>
      <c r="M66" s="31">
        <f t="shared" si="143"/>
        <v>10777.10592</v>
      </c>
      <c r="N66" s="31">
        <f t="shared" si="143"/>
        <v>10824.648038400001</v>
      </c>
      <c r="O66" s="31">
        <f t="shared" si="143"/>
        <v>10873.140999167999</v>
      </c>
      <c r="P66" s="31">
        <f t="shared" si="143"/>
        <v>10922.603819151358</v>
      </c>
      <c r="Q66" s="31">
        <f t="shared" si="143"/>
        <v>10973.055895534388</v>
      </c>
      <c r="R66" s="31">
        <f t="shared" si="143"/>
        <v>11024.517013445076</v>
      </c>
      <c r="S66" s="31">
        <f t="shared" si="143"/>
        <v>11077.007353713978</v>
      </c>
      <c r="T66" s="31">
        <f t="shared" si="143"/>
        <v>11130.547500788256</v>
      </c>
      <c r="U66" s="31">
        <f t="shared" si="143"/>
        <v>11185.15845080402</v>
      </c>
      <c r="V66" s="31">
        <f t="shared" si="143"/>
        <v>11240.861619820102</v>
      </c>
      <c r="W66" s="31">
        <f t="shared" si="143"/>
        <v>11297.678852216502</v>
      </c>
      <c r="X66" s="31">
        <f t="shared" si="143"/>
        <v>11355.632429260833</v>
      </c>
      <c r="Y66" s="31">
        <f t="shared" si="143"/>
        <v>11414.74507784605</v>
      </c>
      <c r="Z66" s="31">
        <f t="shared" si="143"/>
        <v>11475.039979402973</v>
      </c>
      <c r="AA66" s="31">
        <f t="shared" si="143"/>
        <v>11536.540778991033</v>
      </c>
      <c r="AB66" s="31">
        <f t="shared" si="143"/>
        <v>11599.271594570851</v>
      </c>
      <c r="AC66" s="31">
        <f t="shared" si="143"/>
        <v>11663.257026462268</v>
      </c>
      <c r="AD66" s="31">
        <f t="shared" si="143"/>
        <v>11728.522166991515</v>
      </c>
      <c r="AE66" s="31">
        <f t="shared" si="143"/>
        <v>11795.092610331345</v>
      </c>
      <c r="AF66" s="31">
        <f t="shared" si="143"/>
        <v>11862.99446253797</v>
      </c>
      <c r="AG66" s="31">
        <f t="shared" si="143"/>
        <v>11932.254351788732</v>
      </c>
      <c r="AH66" s="31">
        <f t="shared" si="143"/>
        <v>12002.899438824506</v>
      </c>
      <c r="AI66" s="31">
        <f t="shared" si="143"/>
        <v>12074.957427600997</v>
      </c>
      <c r="AJ66" s="31">
        <f t="shared" si="143"/>
        <v>12148.456576153018</v>
      </c>
      <c r="AK66" s="68">
        <f t="shared" si="143"/>
        <v>0</v>
      </c>
    </row>
    <row r="67" spans="2:37" ht="14.45" customHeight="1" x14ac:dyDescent="0.25">
      <c r="B67" s="53"/>
      <c r="C67"/>
      <c r="D67" s="79" t="str">
        <f t="shared" ref="D67:D70" si="144">IF(E13="", "", E13)</f>
        <v>Aviation RCF sold in market X</v>
      </c>
      <c r="E67"/>
      <c r="F67"/>
      <c r="G67"/>
      <c r="H67" s="31">
        <f t="shared" si="142"/>
        <v>126758.59813128838</v>
      </c>
      <c r="I67"/>
      <c r="J67" s="31">
        <f t="shared" ref="J67:AK67" si="145">J13*J28/1000</f>
        <v>0</v>
      </c>
      <c r="K67" s="31">
        <f t="shared" si="145"/>
        <v>772</v>
      </c>
      <c r="L67" s="31">
        <f t="shared" si="145"/>
        <v>2332.3200000000002</v>
      </c>
      <c r="M67" s="31">
        <f t="shared" si="145"/>
        <v>4697.9327999999996</v>
      </c>
      <c r="N67" s="31">
        <f t="shared" si="145"/>
        <v>4731.8914560000003</v>
      </c>
      <c r="O67" s="31">
        <f t="shared" si="145"/>
        <v>4766.5292851200002</v>
      </c>
      <c r="P67" s="31">
        <f t="shared" si="145"/>
        <v>4801.8598708223999</v>
      </c>
      <c r="Q67" s="31">
        <f t="shared" si="145"/>
        <v>4837.8970682388481</v>
      </c>
      <c r="R67" s="31">
        <f t="shared" si="145"/>
        <v>4874.6550096036244</v>
      </c>
      <c r="S67" s="31">
        <f t="shared" si="145"/>
        <v>4912.1481097956976</v>
      </c>
      <c r="T67" s="31">
        <f t="shared" si="145"/>
        <v>4950.3910719916112</v>
      </c>
      <c r="U67" s="31">
        <f t="shared" si="145"/>
        <v>4989.3988934314439</v>
      </c>
      <c r="V67" s="31">
        <f t="shared" si="145"/>
        <v>5029.1868713000731</v>
      </c>
      <c r="W67" s="31">
        <f t="shared" si="145"/>
        <v>5069.770608726074</v>
      </c>
      <c r="X67" s="31">
        <f t="shared" si="145"/>
        <v>5111.166020900595</v>
      </c>
      <c r="Y67" s="31">
        <f t="shared" si="145"/>
        <v>5153.3893413186079</v>
      </c>
      <c r="Z67" s="31">
        <f t="shared" si="145"/>
        <v>5196.4571281449807</v>
      </c>
      <c r="AA67" s="31">
        <f t="shared" si="145"/>
        <v>5240.3862707078788</v>
      </c>
      <c r="AB67" s="31">
        <f t="shared" si="145"/>
        <v>5285.1939961220369</v>
      </c>
      <c r="AC67" s="31">
        <f t="shared" si="145"/>
        <v>5330.8978760444779</v>
      </c>
      <c r="AD67" s="31">
        <f t="shared" si="145"/>
        <v>5377.5158335653678</v>
      </c>
      <c r="AE67" s="31">
        <f t="shared" si="145"/>
        <v>5425.0661502366747</v>
      </c>
      <c r="AF67" s="31">
        <f t="shared" si="145"/>
        <v>5473.5674732414082</v>
      </c>
      <c r="AG67" s="31">
        <f t="shared" si="145"/>
        <v>5523.0388227062367</v>
      </c>
      <c r="AH67" s="31">
        <f t="shared" si="145"/>
        <v>5573.4995991603619</v>
      </c>
      <c r="AI67" s="31">
        <f t="shared" si="145"/>
        <v>5624.9695911435692</v>
      </c>
      <c r="AJ67" s="31">
        <f t="shared" si="145"/>
        <v>5677.4689829664403</v>
      </c>
      <c r="AK67" s="68">
        <f t="shared" si="145"/>
        <v>0</v>
      </c>
    </row>
    <row r="68" spans="2:37" ht="14.45" customHeight="1" x14ac:dyDescent="0.25">
      <c r="B68" s="53"/>
      <c r="C68"/>
      <c r="D68" s="79" t="str">
        <f t="shared" si="144"/>
        <v/>
      </c>
      <c r="E68"/>
      <c r="F68"/>
      <c r="G68"/>
      <c r="H68" s="31">
        <f t="shared" si="142"/>
        <v>0</v>
      </c>
      <c r="I68"/>
      <c r="J68" s="31">
        <f t="shared" ref="J68:AK68" si="146">J14*J34/1000</f>
        <v>0</v>
      </c>
      <c r="K68" s="31">
        <f t="shared" si="146"/>
        <v>0</v>
      </c>
      <c r="L68" s="31">
        <f t="shared" si="146"/>
        <v>0</v>
      </c>
      <c r="M68" s="31">
        <f t="shared" si="146"/>
        <v>0</v>
      </c>
      <c r="N68" s="31">
        <f t="shared" si="146"/>
        <v>0</v>
      </c>
      <c r="O68" s="31">
        <f t="shared" si="146"/>
        <v>0</v>
      </c>
      <c r="P68" s="31">
        <f t="shared" si="146"/>
        <v>0</v>
      </c>
      <c r="Q68" s="31">
        <f t="shared" si="146"/>
        <v>0</v>
      </c>
      <c r="R68" s="31">
        <f t="shared" si="146"/>
        <v>0</v>
      </c>
      <c r="S68" s="31">
        <f t="shared" si="146"/>
        <v>0</v>
      </c>
      <c r="T68" s="31">
        <f t="shared" si="146"/>
        <v>0</v>
      </c>
      <c r="U68" s="31">
        <f t="shared" si="146"/>
        <v>0</v>
      </c>
      <c r="V68" s="31">
        <f t="shared" si="146"/>
        <v>0</v>
      </c>
      <c r="W68" s="31">
        <f t="shared" si="146"/>
        <v>0</v>
      </c>
      <c r="X68" s="31">
        <f t="shared" si="146"/>
        <v>0</v>
      </c>
      <c r="Y68" s="31">
        <f t="shared" si="146"/>
        <v>0</v>
      </c>
      <c r="Z68" s="31">
        <f t="shared" si="146"/>
        <v>0</v>
      </c>
      <c r="AA68" s="31">
        <f t="shared" si="146"/>
        <v>0</v>
      </c>
      <c r="AB68" s="31">
        <f t="shared" si="146"/>
        <v>0</v>
      </c>
      <c r="AC68" s="31">
        <f t="shared" si="146"/>
        <v>0</v>
      </c>
      <c r="AD68" s="31">
        <f t="shared" si="146"/>
        <v>0</v>
      </c>
      <c r="AE68" s="31">
        <f t="shared" si="146"/>
        <v>0</v>
      </c>
      <c r="AF68" s="31">
        <f t="shared" si="146"/>
        <v>0</v>
      </c>
      <c r="AG68" s="31">
        <f t="shared" si="146"/>
        <v>0</v>
      </c>
      <c r="AH68" s="31">
        <f t="shared" si="146"/>
        <v>0</v>
      </c>
      <c r="AI68" s="31">
        <f t="shared" si="146"/>
        <v>0</v>
      </c>
      <c r="AJ68" s="31">
        <f t="shared" si="146"/>
        <v>0</v>
      </c>
      <c r="AK68" s="68">
        <f t="shared" si="146"/>
        <v>0</v>
      </c>
    </row>
    <row r="69" spans="2:37" ht="14.45" customHeight="1" x14ac:dyDescent="0.25">
      <c r="B69" s="53"/>
      <c r="C69"/>
      <c r="D69" s="79" t="str">
        <f t="shared" si="144"/>
        <v/>
      </c>
      <c r="E69"/>
      <c r="F69"/>
      <c r="G69"/>
      <c r="H69" s="31">
        <f t="shared" si="142"/>
        <v>0</v>
      </c>
      <c r="I69"/>
      <c r="J69" s="31">
        <f t="shared" ref="J69:AK69" si="147">J15*J40/1000</f>
        <v>0</v>
      </c>
      <c r="K69" s="31">
        <f t="shared" si="147"/>
        <v>0</v>
      </c>
      <c r="L69" s="31">
        <f t="shared" si="147"/>
        <v>0</v>
      </c>
      <c r="M69" s="31">
        <f t="shared" si="147"/>
        <v>0</v>
      </c>
      <c r="N69" s="31">
        <f t="shared" si="147"/>
        <v>0</v>
      </c>
      <c r="O69" s="31">
        <f t="shared" si="147"/>
        <v>0</v>
      </c>
      <c r="P69" s="31">
        <f t="shared" si="147"/>
        <v>0</v>
      </c>
      <c r="Q69" s="31">
        <f t="shared" si="147"/>
        <v>0</v>
      </c>
      <c r="R69" s="31">
        <f t="shared" si="147"/>
        <v>0</v>
      </c>
      <c r="S69" s="31">
        <f t="shared" si="147"/>
        <v>0</v>
      </c>
      <c r="T69" s="31">
        <f t="shared" si="147"/>
        <v>0</v>
      </c>
      <c r="U69" s="31">
        <f t="shared" si="147"/>
        <v>0</v>
      </c>
      <c r="V69" s="31">
        <f t="shared" si="147"/>
        <v>0</v>
      </c>
      <c r="W69" s="31">
        <f t="shared" si="147"/>
        <v>0</v>
      </c>
      <c r="X69" s="31">
        <f t="shared" si="147"/>
        <v>0</v>
      </c>
      <c r="Y69" s="31">
        <f t="shared" si="147"/>
        <v>0</v>
      </c>
      <c r="Z69" s="31">
        <f t="shared" si="147"/>
        <v>0</v>
      </c>
      <c r="AA69" s="31">
        <f t="shared" si="147"/>
        <v>0</v>
      </c>
      <c r="AB69" s="31">
        <f t="shared" si="147"/>
        <v>0</v>
      </c>
      <c r="AC69" s="31">
        <f t="shared" si="147"/>
        <v>0</v>
      </c>
      <c r="AD69" s="31">
        <f t="shared" si="147"/>
        <v>0</v>
      </c>
      <c r="AE69" s="31">
        <f t="shared" si="147"/>
        <v>0</v>
      </c>
      <c r="AF69" s="31">
        <f t="shared" si="147"/>
        <v>0</v>
      </c>
      <c r="AG69" s="31">
        <f t="shared" si="147"/>
        <v>0</v>
      </c>
      <c r="AH69" s="31">
        <f t="shared" si="147"/>
        <v>0</v>
      </c>
      <c r="AI69" s="31">
        <f t="shared" si="147"/>
        <v>0</v>
      </c>
      <c r="AJ69" s="31">
        <f t="shared" si="147"/>
        <v>0</v>
      </c>
      <c r="AK69" s="68">
        <f t="shared" si="147"/>
        <v>0</v>
      </c>
    </row>
    <row r="70" spans="2:37" ht="14.45" customHeight="1" x14ac:dyDescent="0.25">
      <c r="B70" s="53"/>
      <c r="C70"/>
      <c r="D70" s="79" t="str">
        <f t="shared" si="144"/>
        <v>Power output</v>
      </c>
      <c r="E70"/>
      <c r="F70"/>
      <c r="G70"/>
      <c r="H70" s="31">
        <f t="shared" si="142"/>
        <v>0</v>
      </c>
      <c r="I70"/>
      <c r="J70" s="31">
        <f t="shared" ref="J70:AK70" si="148">J16*J46/1000</f>
        <v>0</v>
      </c>
      <c r="K70" s="31">
        <f t="shared" si="148"/>
        <v>0</v>
      </c>
      <c r="L70" s="31">
        <f t="shared" si="148"/>
        <v>0</v>
      </c>
      <c r="M70" s="31">
        <f t="shared" si="148"/>
        <v>0</v>
      </c>
      <c r="N70" s="31">
        <f t="shared" si="148"/>
        <v>0</v>
      </c>
      <c r="O70" s="31">
        <f t="shared" si="148"/>
        <v>0</v>
      </c>
      <c r="P70" s="31">
        <f t="shared" si="148"/>
        <v>0</v>
      </c>
      <c r="Q70" s="31">
        <f t="shared" si="148"/>
        <v>0</v>
      </c>
      <c r="R70" s="31">
        <f t="shared" si="148"/>
        <v>0</v>
      </c>
      <c r="S70" s="31">
        <f t="shared" si="148"/>
        <v>0</v>
      </c>
      <c r="T70" s="31">
        <f t="shared" si="148"/>
        <v>0</v>
      </c>
      <c r="U70" s="31">
        <f t="shared" si="148"/>
        <v>0</v>
      </c>
      <c r="V70" s="31">
        <f t="shared" si="148"/>
        <v>0</v>
      </c>
      <c r="W70" s="31">
        <f t="shared" si="148"/>
        <v>0</v>
      </c>
      <c r="X70" s="31">
        <f t="shared" si="148"/>
        <v>0</v>
      </c>
      <c r="Y70" s="31">
        <f t="shared" si="148"/>
        <v>0</v>
      </c>
      <c r="Z70" s="31">
        <f t="shared" si="148"/>
        <v>0</v>
      </c>
      <c r="AA70" s="31">
        <f t="shared" si="148"/>
        <v>0</v>
      </c>
      <c r="AB70" s="31">
        <f t="shared" si="148"/>
        <v>0</v>
      </c>
      <c r="AC70" s="31">
        <f t="shared" si="148"/>
        <v>0</v>
      </c>
      <c r="AD70" s="31">
        <f t="shared" si="148"/>
        <v>0</v>
      </c>
      <c r="AE70" s="31">
        <f t="shared" si="148"/>
        <v>0</v>
      </c>
      <c r="AF70" s="31">
        <f t="shared" si="148"/>
        <v>0</v>
      </c>
      <c r="AG70" s="31">
        <f t="shared" si="148"/>
        <v>0</v>
      </c>
      <c r="AH70" s="31">
        <f t="shared" si="148"/>
        <v>0</v>
      </c>
      <c r="AI70" s="31">
        <f t="shared" si="148"/>
        <v>0</v>
      </c>
      <c r="AJ70" s="31">
        <f t="shared" si="148"/>
        <v>0</v>
      </c>
      <c r="AK70" s="68">
        <f t="shared" si="148"/>
        <v>0</v>
      </c>
    </row>
    <row r="71" spans="2:37" ht="14.45" customHeight="1" x14ac:dyDescent="0.25">
      <c r="B71" s="53"/>
      <c r="C71"/>
      <c r="D71" t="s">
        <v>86</v>
      </c>
      <c r="E71" s="91" t="s">
        <v>160</v>
      </c>
      <c r="F71" s="25">
        <v>0.02</v>
      </c>
      <c r="G71"/>
      <c r="H71" s="31">
        <f t="shared" si="142"/>
        <v>1031.3326877958432</v>
      </c>
      <c r="I71"/>
      <c r="J71" s="48"/>
      <c r="K71" s="48"/>
      <c r="L71" s="48">
        <v>40</v>
      </c>
      <c r="M71" s="48">
        <f>L71*(1+$F71)</f>
        <v>40.799999999999997</v>
      </c>
      <c r="N71" s="48">
        <f t="shared" ref="N71:AF71" si="149">M71*(1+$F71)</f>
        <v>41.616</v>
      </c>
      <c r="O71" s="48">
        <f t="shared" si="149"/>
        <v>42.448320000000002</v>
      </c>
      <c r="P71" s="48">
        <f t="shared" si="149"/>
        <v>43.297286400000004</v>
      </c>
      <c r="Q71" s="48">
        <f t="shared" si="149"/>
        <v>44.163232128000004</v>
      </c>
      <c r="R71" s="48">
        <f t="shared" si="149"/>
        <v>45.046496770560005</v>
      </c>
      <c r="S71" s="48">
        <f t="shared" si="149"/>
        <v>45.947426705971203</v>
      </c>
      <c r="T71" s="48">
        <f t="shared" si="149"/>
        <v>46.866375240090626</v>
      </c>
      <c r="U71" s="48">
        <f t="shared" si="149"/>
        <v>47.803702744892441</v>
      </c>
      <c r="V71" s="48">
        <f t="shared" si="149"/>
        <v>48.759776799790288</v>
      </c>
      <c r="W71" s="48">
        <f t="shared" si="149"/>
        <v>49.734972335786097</v>
      </c>
      <c r="X71" s="48">
        <f t="shared" si="149"/>
        <v>50.729671782501818</v>
      </c>
      <c r="Y71" s="48">
        <f t="shared" si="149"/>
        <v>51.744265218151853</v>
      </c>
      <c r="Z71" s="48">
        <f t="shared" si="149"/>
        <v>52.77915052251489</v>
      </c>
      <c r="AA71" s="48">
        <f t="shared" si="149"/>
        <v>53.834733532965188</v>
      </c>
      <c r="AB71" s="48">
        <f t="shared" si="149"/>
        <v>54.911428203624496</v>
      </c>
      <c r="AC71" s="48">
        <f t="shared" si="149"/>
        <v>56.009656767696988</v>
      </c>
      <c r="AD71" s="48">
        <f t="shared" si="149"/>
        <v>57.129849903050932</v>
      </c>
      <c r="AE71" s="48">
        <f t="shared" si="149"/>
        <v>58.272446901111948</v>
      </c>
      <c r="AF71" s="48">
        <f t="shared" si="149"/>
        <v>59.437895839134185</v>
      </c>
      <c r="AG71" s="48"/>
      <c r="AH71" s="48"/>
      <c r="AI71" s="48"/>
      <c r="AJ71" s="48"/>
      <c r="AK71" s="69"/>
    </row>
    <row r="72" spans="2:37" ht="15" customHeight="1" thickBot="1" x14ac:dyDescent="0.3">
      <c r="B72" s="53"/>
      <c r="C72"/>
      <c r="D72" s="29" t="s">
        <v>87</v>
      </c>
      <c r="E72"/>
      <c r="F72"/>
      <c r="G72"/>
      <c r="H72" s="30">
        <f t="shared" si="142"/>
        <v>408851.96820288798</v>
      </c>
      <c r="I72"/>
      <c r="J72" s="30">
        <f>SUM(J66:J71)</f>
        <v>0</v>
      </c>
      <c r="K72" s="30">
        <f t="shared" ref="K72:AK72" si="150">SUM(K66:K71)</f>
        <v>2552.8000000000002</v>
      </c>
      <c r="L72" s="30">
        <f t="shared" si="150"/>
        <v>7737.5679999999993</v>
      </c>
      <c r="M72" s="30">
        <f>SUM(M66:M71)</f>
        <v>15515.83872</v>
      </c>
      <c r="N72" s="30">
        <f t="shared" si="150"/>
        <v>15598.1554944</v>
      </c>
      <c r="O72" s="30">
        <f t="shared" si="150"/>
        <v>15682.118604288</v>
      </c>
      <c r="P72" s="30">
        <f t="shared" si="150"/>
        <v>15767.760976373758</v>
      </c>
      <c r="Q72" s="30">
        <f t="shared" si="150"/>
        <v>15855.116195901235</v>
      </c>
      <c r="R72" s="30">
        <f t="shared" si="150"/>
        <v>15944.21851981926</v>
      </c>
      <c r="S72" s="30">
        <f t="shared" si="150"/>
        <v>16035.102890215647</v>
      </c>
      <c r="T72" s="30">
        <f t="shared" si="150"/>
        <v>16127.804948019957</v>
      </c>
      <c r="U72" s="30">
        <f t="shared" si="150"/>
        <v>16222.361046980355</v>
      </c>
      <c r="V72" s="30">
        <f t="shared" si="150"/>
        <v>16318.808267919965</v>
      </c>
      <c r="W72" s="30">
        <f t="shared" si="150"/>
        <v>16417.184433278362</v>
      </c>
      <c r="X72" s="30">
        <f t="shared" si="150"/>
        <v>16517.528121943928</v>
      </c>
      <c r="Y72" s="30">
        <f t="shared" si="150"/>
        <v>16619.878684382809</v>
      </c>
      <c r="Z72" s="30">
        <f t="shared" si="150"/>
        <v>16724.276258070469</v>
      </c>
      <c r="AA72" s="30">
        <f t="shared" si="150"/>
        <v>16830.761783231876</v>
      </c>
      <c r="AB72" s="30">
        <f t="shared" si="150"/>
        <v>16939.377018896514</v>
      </c>
      <c r="AC72" s="30">
        <f t="shared" si="150"/>
        <v>17050.164559274443</v>
      </c>
      <c r="AD72" s="30">
        <f t="shared" si="150"/>
        <v>17163.167850459937</v>
      </c>
      <c r="AE72" s="30">
        <f t="shared" si="150"/>
        <v>17278.43120746913</v>
      </c>
      <c r="AF72" s="30">
        <f t="shared" si="150"/>
        <v>17395.999831618512</v>
      </c>
      <c r="AG72" s="30">
        <f t="shared" si="150"/>
        <v>17455.293174494967</v>
      </c>
      <c r="AH72" s="30">
        <f t="shared" si="150"/>
        <v>17576.399037984869</v>
      </c>
      <c r="AI72" s="30">
        <f t="shared" si="150"/>
        <v>17699.927018744565</v>
      </c>
      <c r="AJ72" s="30">
        <f t="shared" si="150"/>
        <v>17825.92555911946</v>
      </c>
      <c r="AK72" s="70">
        <f t="shared" si="150"/>
        <v>0</v>
      </c>
    </row>
    <row r="73" spans="2:37" s="4" customFormat="1" ht="5.85" customHeight="1" thickTop="1" x14ac:dyDescent="0.15">
      <c r="B73" s="59"/>
      <c r="C73" s="36"/>
      <c r="D73" s="36"/>
      <c r="E73" s="36"/>
      <c r="F73" s="36"/>
      <c r="G73" s="36"/>
      <c r="H73" s="33"/>
      <c r="I73" s="36"/>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71"/>
    </row>
    <row r="74" spans="2:37" ht="14.45" customHeight="1" x14ac:dyDescent="0.25">
      <c r="B74" s="53"/>
      <c r="C74" s="34" t="s">
        <v>88</v>
      </c>
      <c r="D74"/>
      <c r="E74"/>
      <c r="F74"/>
      <c r="G74"/>
      <c r="H74" s="31"/>
      <c r="I74"/>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68"/>
    </row>
    <row r="75" spans="2:37" ht="14.45" customHeight="1" x14ac:dyDescent="0.25">
      <c r="B75" s="53"/>
      <c r="C75"/>
      <c r="D75" t="s">
        <v>89</v>
      </c>
      <c r="E75" s="91" t="s">
        <v>161</v>
      </c>
      <c r="F75" s="91" t="s">
        <v>162</v>
      </c>
      <c r="G75"/>
      <c r="H75" s="31">
        <f t="shared" ref="H75:H79" si="151">SUM(J75:AK75)</f>
        <v>-20000</v>
      </c>
      <c r="I75"/>
      <c r="J75" s="48">
        <v>-20000</v>
      </c>
      <c r="K75" s="48"/>
      <c r="L75" s="48"/>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68"/>
    </row>
    <row r="76" spans="2:37" ht="14.45" customHeight="1" x14ac:dyDescent="0.25">
      <c r="B76" s="53"/>
      <c r="C76"/>
      <c r="D76" t="s">
        <v>90</v>
      </c>
      <c r="E76" s="91" t="s">
        <v>163</v>
      </c>
      <c r="F76" s="91" t="s">
        <v>162</v>
      </c>
      <c r="G76"/>
      <c r="H76" s="31">
        <f t="shared" si="151"/>
        <v>-40000</v>
      </c>
      <c r="I76"/>
      <c r="J76" s="48">
        <v>-20000</v>
      </c>
      <c r="K76" s="48">
        <v>-20000</v>
      </c>
      <c r="L76" s="48"/>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68"/>
    </row>
    <row r="77" spans="2:37" ht="14.45" customHeight="1" x14ac:dyDescent="0.25">
      <c r="B77" s="53"/>
      <c r="C77"/>
      <c r="D77" t="s">
        <v>91</v>
      </c>
      <c r="E77" s="91" t="s">
        <v>164</v>
      </c>
      <c r="F77" s="91" t="s">
        <v>162</v>
      </c>
      <c r="G77"/>
      <c r="H77" s="31">
        <f t="shared" si="151"/>
        <v>-20000</v>
      </c>
      <c r="I77"/>
      <c r="J77" s="48">
        <v>-10000</v>
      </c>
      <c r="K77" s="48">
        <v>-10000</v>
      </c>
      <c r="L77" s="48"/>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68"/>
    </row>
    <row r="78" spans="2:37" ht="14.45" customHeight="1" x14ac:dyDescent="0.25">
      <c r="B78" s="53"/>
      <c r="C78"/>
      <c r="D78" t="s">
        <v>92</v>
      </c>
      <c r="E78" s="91" t="s">
        <v>165</v>
      </c>
      <c r="F78" s="91" t="s">
        <v>162</v>
      </c>
      <c r="G78"/>
      <c r="H78" s="31">
        <f t="shared" si="151"/>
        <v>-5000</v>
      </c>
      <c r="I78"/>
      <c r="J78" s="48"/>
      <c r="K78" s="48">
        <v>-5000</v>
      </c>
      <c r="L78" s="48"/>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68"/>
    </row>
    <row r="79" spans="2:37" ht="14.45" customHeight="1" x14ac:dyDescent="0.25">
      <c r="B79" s="53"/>
      <c r="C79"/>
      <c r="D79" t="s">
        <v>93</v>
      </c>
      <c r="E79" s="91" t="s">
        <v>166</v>
      </c>
      <c r="F79" s="91" t="s">
        <v>162</v>
      </c>
      <c r="G79"/>
      <c r="H79" s="31">
        <f t="shared" si="151"/>
        <v>-15000</v>
      </c>
      <c r="I79"/>
      <c r="J79" s="48">
        <v>-10000</v>
      </c>
      <c r="K79" s="48">
        <v>-5000</v>
      </c>
      <c r="L79" s="48"/>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68"/>
    </row>
    <row r="80" spans="2:37" ht="15" customHeight="1" thickBot="1" x14ac:dyDescent="0.3">
      <c r="B80" s="53"/>
      <c r="C80"/>
      <c r="D80" s="29" t="s">
        <v>94</v>
      </c>
      <c r="E80"/>
      <c r="F80"/>
      <c r="G80"/>
      <c r="H80" s="30">
        <f>SUM(J80:AK80)</f>
        <v>-100000</v>
      </c>
      <c r="I80"/>
      <c r="J80" s="30">
        <f>SUM(J75:J79)</f>
        <v>-60000</v>
      </c>
      <c r="K80" s="30">
        <f t="shared" ref="K80:L80" si="152">SUM(K75:K79)</f>
        <v>-40000</v>
      </c>
      <c r="L80" s="30">
        <f t="shared" si="152"/>
        <v>0</v>
      </c>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68"/>
    </row>
    <row r="81" spans="2:37" s="4" customFormat="1" ht="5.85" customHeight="1" thickTop="1" x14ac:dyDescent="0.15">
      <c r="B81" s="59"/>
      <c r="C81" s="36"/>
      <c r="D81" s="32"/>
      <c r="E81" s="36"/>
      <c r="F81" s="36"/>
      <c r="G81" s="36"/>
      <c r="H81" s="33"/>
      <c r="I81" s="36"/>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71"/>
    </row>
    <row r="82" spans="2:37" ht="14.45" customHeight="1" x14ac:dyDescent="0.25">
      <c r="B82" s="53"/>
      <c r="C82" s="34" t="s">
        <v>95</v>
      </c>
      <c r="D82"/>
      <c r="E82"/>
      <c r="F82" s="25">
        <v>0.02</v>
      </c>
      <c r="G82"/>
      <c r="H82" s="31">
        <f>SUM(J82:AK82)</f>
        <v>-91265.587421283824</v>
      </c>
      <c r="I82"/>
      <c r="J82" s="31"/>
      <c r="K82" s="31"/>
      <c r="L82" s="31"/>
      <c r="M82" s="48">
        <v>-3000</v>
      </c>
      <c r="N82" s="48">
        <f t="shared" ref="N82:AJ82" si="153">M82*(1+$F82)</f>
        <v>-3060</v>
      </c>
      <c r="O82" s="48">
        <f t="shared" si="153"/>
        <v>-3121.2000000000003</v>
      </c>
      <c r="P82" s="48">
        <f t="shared" si="153"/>
        <v>-3183.6240000000003</v>
      </c>
      <c r="Q82" s="48">
        <f t="shared" si="153"/>
        <v>-3247.2964800000004</v>
      </c>
      <c r="R82" s="48">
        <f t="shared" si="153"/>
        <v>-3312.2424096000004</v>
      </c>
      <c r="S82" s="48">
        <f t="shared" si="153"/>
        <v>-3378.4872577920005</v>
      </c>
      <c r="T82" s="48">
        <f t="shared" si="153"/>
        <v>-3446.0570029478404</v>
      </c>
      <c r="U82" s="48">
        <f t="shared" si="153"/>
        <v>-3514.9781430067974</v>
      </c>
      <c r="V82" s="48">
        <f t="shared" si="153"/>
        <v>-3585.2777058669335</v>
      </c>
      <c r="W82" s="48">
        <f t="shared" si="153"/>
        <v>-3656.9832599842721</v>
      </c>
      <c r="X82" s="48">
        <f t="shared" si="153"/>
        <v>-3730.1229251839577</v>
      </c>
      <c r="Y82" s="48">
        <f t="shared" si="153"/>
        <v>-3804.7253836876371</v>
      </c>
      <c r="Z82" s="48">
        <f t="shared" si="153"/>
        <v>-3880.8198913613901</v>
      </c>
      <c r="AA82" s="48">
        <f t="shared" si="153"/>
        <v>-3958.436289188618</v>
      </c>
      <c r="AB82" s="48">
        <f t="shared" si="153"/>
        <v>-4037.6050149723906</v>
      </c>
      <c r="AC82" s="48">
        <f t="shared" si="153"/>
        <v>-4118.3571152718387</v>
      </c>
      <c r="AD82" s="48">
        <f t="shared" si="153"/>
        <v>-4200.7242575772752</v>
      </c>
      <c r="AE82" s="48">
        <f t="shared" si="153"/>
        <v>-4284.7387427288204</v>
      </c>
      <c r="AF82" s="48">
        <f t="shared" si="153"/>
        <v>-4370.4335175833967</v>
      </c>
      <c r="AG82" s="48">
        <f t="shared" si="153"/>
        <v>-4457.8421879350644</v>
      </c>
      <c r="AH82" s="48">
        <f t="shared" si="153"/>
        <v>-4546.9990316937656</v>
      </c>
      <c r="AI82" s="48">
        <f t="shared" si="153"/>
        <v>-4637.9390123276407</v>
      </c>
      <c r="AJ82" s="48">
        <f t="shared" si="153"/>
        <v>-4730.697792574194</v>
      </c>
      <c r="AK82" s="69"/>
    </row>
    <row r="83" spans="2:37" s="4" customFormat="1" ht="5.45" customHeight="1" x14ac:dyDescent="0.15">
      <c r="B83" s="59"/>
      <c r="C83" s="36"/>
      <c r="D83" s="32"/>
      <c r="E83" s="36"/>
      <c r="F83" s="36"/>
      <c r="G83" s="36"/>
      <c r="H83" s="33"/>
      <c r="I83" s="36"/>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71"/>
    </row>
    <row r="84" spans="2:37" ht="14.45" customHeight="1" x14ac:dyDescent="0.25">
      <c r="B84" s="53"/>
      <c r="C84" s="34" t="s">
        <v>96</v>
      </c>
      <c r="D84"/>
      <c r="E84"/>
      <c r="F84"/>
      <c r="G84"/>
      <c r="H84" s="31"/>
      <c r="I84"/>
      <c r="J84" s="15" t="s">
        <v>45</v>
      </c>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68"/>
    </row>
    <row r="85" spans="2:37" ht="14.45" customHeight="1" x14ac:dyDescent="0.25">
      <c r="B85" s="53"/>
      <c r="C85"/>
      <c r="D85" s="79" t="str">
        <f>IF(E49="", "", E49)</f>
        <v>Feedstock purchases</v>
      </c>
      <c r="E85"/>
      <c r="F85"/>
      <c r="G85"/>
      <c r="H85" s="31">
        <f t="shared" ref="H85:H93" si="154">SUM(J85:AK85)</f>
        <v>131896.495328221</v>
      </c>
      <c r="I85"/>
      <c r="J85" s="31">
        <f t="shared" ref="J85:AK85" si="155">-J49*J56/1000</f>
        <v>0</v>
      </c>
      <c r="K85" s="31">
        <f t="shared" si="155"/>
        <v>680</v>
      </c>
      <c r="L85" s="31">
        <f t="shared" si="155"/>
        <v>2080.8000000000002</v>
      </c>
      <c r="M85" s="31">
        <f t="shared" si="155"/>
        <v>4244.8320000000003</v>
      </c>
      <c r="N85" s="31">
        <f t="shared" si="155"/>
        <v>4329.7286400000003</v>
      </c>
      <c r="O85" s="31">
        <f t="shared" si="155"/>
        <v>4416.3232128000009</v>
      </c>
      <c r="P85" s="31">
        <f t="shared" si="155"/>
        <v>4504.6496770560007</v>
      </c>
      <c r="Q85" s="31">
        <f t="shared" si="155"/>
        <v>4594.7426705971202</v>
      </c>
      <c r="R85" s="31">
        <f t="shared" si="155"/>
        <v>4686.6375240090629</v>
      </c>
      <c r="S85" s="31">
        <f t="shared" si="155"/>
        <v>4780.3702744892444</v>
      </c>
      <c r="T85" s="31">
        <f t="shared" si="155"/>
        <v>4875.9776799790288</v>
      </c>
      <c r="U85" s="31">
        <f t="shared" si="155"/>
        <v>4973.4972335786097</v>
      </c>
      <c r="V85" s="31">
        <f t="shared" si="155"/>
        <v>5072.9671782501819</v>
      </c>
      <c r="W85" s="31">
        <f t="shared" si="155"/>
        <v>5174.4265218151859</v>
      </c>
      <c r="X85" s="31">
        <f t="shared" si="155"/>
        <v>5277.9150522514892</v>
      </c>
      <c r="Y85" s="31">
        <f t="shared" si="155"/>
        <v>5383.4733532965192</v>
      </c>
      <c r="Z85" s="31">
        <f t="shared" si="155"/>
        <v>5491.14282036245</v>
      </c>
      <c r="AA85" s="31">
        <f t="shared" si="155"/>
        <v>5600.9656767696988</v>
      </c>
      <c r="AB85" s="31">
        <f t="shared" si="155"/>
        <v>5712.9849903050936</v>
      </c>
      <c r="AC85" s="31">
        <f t="shared" si="155"/>
        <v>5827.2446901111944</v>
      </c>
      <c r="AD85" s="31">
        <f t="shared" si="155"/>
        <v>5943.789583913418</v>
      </c>
      <c r="AE85" s="31">
        <f t="shared" si="155"/>
        <v>6062.6653755916868</v>
      </c>
      <c r="AF85" s="31">
        <f t="shared" si="155"/>
        <v>6183.9186831035204</v>
      </c>
      <c r="AG85" s="31">
        <f t="shared" si="155"/>
        <v>6307.5970567655913</v>
      </c>
      <c r="AH85" s="31">
        <f t="shared" si="155"/>
        <v>6433.7489979009033</v>
      </c>
      <c r="AI85" s="31">
        <f t="shared" si="155"/>
        <v>6562.4239778589217</v>
      </c>
      <c r="AJ85" s="31">
        <f t="shared" si="155"/>
        <v>6693.6724574161008</v>
      </c>
      <c r="AK85" s="68">
        <f t="shared" si="155"/>
        <v>0</v>
      </c>
    </row>
    <row r="86" spans="2:37" ht="14.45" customHeight="1" x14ac:dyDescent="0.25">
      <c r="B86" s="53"/>
      <c r="C86"/>
      <c r="D86" s="79" t="str">
        <f t="shared" ref="D86:D90" si="156">IF(E50="", "", E50)</f>
        <v>Natural gas purchases</v>
      </c>
      <c r="E86"/>
      <c r="F86"/>
      <c r="G86"/>
      <c r="H86" s="104">
        <f>SUM(J86:AK86)</f>
        <v>-6331.0317757546081</v>
      </c>
      <c r="I86"/>
      <c r="J86" s="31">
        <f t="shared" ref="J86:AK86" si="157">-J50*J57/1000</f>
        <v>0</v>
      </c>
      <c r="K86" s="31">
        <f t="shared" si="157"/>
        <v>-32.64</v>
      </c>
      <c r="L86" s="31">
        <f>-L50*L57/1000</f>
        <v>-99.878399999999999</v>
      </c>
      <c r="M86" s="31">
        <f t="shared" si="157"/>
        <v>-203.751936</v>
      </c>
      <c r="N86" s="31">
        <f t="shared" si="157"/>
        <v>-207.82697472000001</v>
      </c>
      <c r="O86" s="31">
        <f t="shared" si="157"/>
        <v>-211.9835142144</v>
      </c>
      <c r="P86" s="31">
        <f t="shared" si="157"/>
        <v>-216.223184498688</v>
      </c>
      <c r="Q86" s="31">
        <f t="shared" si="157"/>
        <v>-220.54764818866175</v>
      </c>
      <c r="R86" s="31">
        <f t="shared" si="157"/>
        <v>-224.95860115243499</v>
      </c>
      <c r="S86" s="31">
        <f t="shared" si="157"/>
        <v>-229.45777317548371</v>
      </c>
      <c r="T86" s="31">
        <f t="shared" si="157"/>
        <v>-234.04692863899339</v>
      </c>
      <c r="U86" s="31">
        <f t="shared" si="157"/>
        <v>-238.72786721177326</v>
      </c>
      <c r="V86" s="31">
        <f t="shared" si="157"/>
        <v>-243.50242455600872</v>
      </c>
      <c r="W86" s="31">
        <f t="shared" si="157"/>
        <v>-248.37247304712889</v>
      </c>
      <c r="X86" s="31">
        <f t="shared" si="157"/>
        <v>-253.33992250807148</v>
      </c>
      <c r="Y86" s="31">
        <f t="shared" si="157"/>
        <v>-258.40672095823294</v>
      </c>
      <c r="Z86" s="31">
        <f t="shared" si="157"/>
        <v>-263.57485537739763</v>
      </c>
      <c r="AA86" s="31">
        <f t="shared" si="157"/>
        <v>-268.84635248494556</v>
      </c>
      <c r="AB86" s="31">
        <f t="shared" si="157"/>
        <v>-274.22327953464446</v>
      </c>
      <c r="AC86" s="31">
        <f t="shared" si="157"/>
        <v>-279.70774512533734</v>
      </c>
      <c r="AD86" s="31">
        <f t="shared" si="157"/>
        <v>-285.30190002784411</v>
      </c>
      <c r="AE86" s="31">
        <f t="shared" si="157"/>
        <v>-291.00793802840099</v>
      </c>
      <c r="AF86" s="31">
        <f t="shared" si="157"/>
        <v>-296.82809678896899</v>
      </c>
      <c r="AG86" s="31">
        <f t="shared" si="157"/>
        <v>-302.76465872474836</v>
      </c>
      <c r="AH86" s="31">
        <f t="shared" si="157"/>
        <v>-308.81995189924334</v>
      </c>
      <c r="AI86" s="31">
        <f t="shared" si="157"/>
        <v>-314.99635093722821</v>
      </c>
      <c r="AJ86" s="31">
        <f t="shared" si="157"/>
        <v>-321.29627795597281</v>
      </c>
      <c r="AK86" s="68">
        <f t="shared" si="157"/>
        <v>0</v>
      </c>
    </row>
    <row r="87" spans="2:37" ht="14.45" customHeight="1" x14ac:dyDescent="0.25">
      <c r="B87" s="53"/>
      <c r="C87"/>
      <c r="D87" s="79" t="str">
        <f t="shared" si="156"/>
        <v>Electricity purchases</v>
      </c>
      <c r="E87"/>
      <c r="F87"/>
      <c r="G87"/>
      <c r="H87" s="31">
        <f t="shared" si="154"/>
        <v>0</v>
      </c>
      <c r="I87"/>
      <c r="J87" s="31">
        <f t="shared" ref="J87:AK87" si="158">-J51*J58/1000</f>
        <v>0</v>
      </c>
      <c r="K87" s="31">
        <f t="shared" si="158"/>
        <v>0</v>
      </c>
      <c r="L87" s="31">
        <f t="shared" si="158"/>
        <v>0</v>
      </c>
      <c r="M87" s="31">
        <f t="shared" si="158"/>
        <v>0</v>
      </c>
      <c r="N87" s="31">
        <f t="shared" si="158"/>
        <v>0</v>
      </c>
      <c r="O87" s="31">
        <f t="shared" si="158"/>
        <v>0</v>
      </c>
      <c r="P87" s="31">
        <f t="shared" si="158"/>
        <v>0</v>
      </c>
      <c r="Q87" s="31">
        <f t="shared" si="158"/>
        <v>0</v>
      </c>
      <c r="R87" s="31">
        <f t="shared" si="158"/>
        <v>0</v>
      </c>
      <c r="S87" s="31">
        <f t="shared" si="158"/>
        <v>0</v>
      </c>
      <c r="T87" s="31">
        <f t="shared" si="158"/>
        <v>0</v>
      </c>
      <c r="U87" s="31">
        <f t="shared" si="158"/>
        <v>0</v>
      </c>
      <c r="V87" s="31">
        <f t="shared" si="158"/>
        <v>0</v>
      </c>
      <c r="W87" s="31">
        <f t="shared" si="158"/>
        <v>0</v>
      </c>
      <c r="X87" s="31">
        <f t="shared" si="158"/>
        <v>0</v>
      </c>
      <c r="Y87" s="31">
        <f t="shared" si="158"/>
        <v>0</v>
      </c>
      <c r="Z87" s="31">
        <f t="shared" si="158"/>
        <v>0</v>
      </c>
      <c r="AA87" s="31">
        <f t="shared" si="158"/>
        <v>0</v>
      </c>
      <c r="AB87" s="31">
        <f t="shared" si="158"/>
        <v>0</v>
      </c>
      <c r="AC87" s="31">
        <f t="shared" si="158"/>
        <v>0</v>
      </c>
      <c r="AD87" s="31">
        <f t="shared" si="158"/>
        <v>0</v>
      </c>
      <c r="AE87" s="31">
        <f t="shared" si="158"/>
        <v>0</v>
      </c>
      <c r="AF87" s="31">
        <f t="shared" si="158"/>
        <v>0</v>
      </c>
      <c r="AG87" s="31">
        <f t="shared" si="158"/>
        <v>0</v>
      </c>
      <c r="AH87" s="31">
        <f t="shared" si="158"/>
        <v>0</v>
      </c>
      <c r="AI87" s="31">
        <f t="shared" si="158"/>
        <v>0</v>
      </c>
      <c r="AJ87" s="31">
        <f t="shared" si="158"/>
        <v>0</v>
      </c>
      <c r="AK87" s="68">
        <f t="shared" si="158"/>
        <v>0</v>
      </c>
    </row>
    <row r="88" spans="2:37" ht="14.45" customHeight="1" x14ac:dyDescent="0.25">
      <c r="B88" s="53"/>
      <c r="C88"/>
      <c r="D88" s="79" t="str">
        <f t="shared" si="156"/>
        <v>Chemical purchases</v>
      </c>
      <c r="E88"/>
      <c r="F88"/>
      <c r="G88"/>
      <c r="H88" s="31">
        <f t="shared" si="154"/>
        <v>-47.368053364877362</v>
      </c>
      <c r="I88"/>
      <c r="J88" s="31">
        <f t="shared" ref="J88:AK88" si="159">-J52*J59/1000</f>
        <v>0</v>
      </c>
      <c r="K88" s="31">
        <f t="shared" si="159"/>
        <v>-0.71399999999999997</v>
      </c>
      <c r="L88" s="31">
        <f t="shared" si="159"/>
        <v>-1.4565599999999999</v>
      </c>
      <c r="M88" s="31">
        <f t="shared" si="159"/>
        <v>-1.4856912</v>
      </c>
      <c r="N88" s="31">
        <f t="shared" si="159"/>
        <v>-1.5154050239999999</v>
      </c>
      <c r="O88" s="31">
        <f t="shared" si="159"/>
        <v>-1.54571312448</v>
      </c>
      <c r="P88" s="31">
        <f t="shared" si="159"/>
        <v>-1.5766273869696001</v>
      </c>
      <c r="Q88" s="31">
        <f t="shared" si="159"/>
        <v>-1.6081599347089921</v>
      </c>
      <c r="R88" s="31">
        <f t="shared" si="159"/>
        <v>-1.640323133403172</v>
      </c>
      <c r="S88" s="31">
        <f t="shared" si="159"/>
        <v>-1.6731295960712356</v>
      </c>
      <c r="T88" s="31">
        <f t="shared" si="159"/>
        <v>-1.7065921879926602</v>
      </c>
      <c r="U88" s="31">
        <f t="shared" si="159"/>
        <v>-1.7407240317525134</v>
      </c>
      <c r="V88" s="31">
        <f t="shared" si="159"/>
        <v>-1.7755385123875638</v>
      </c>
      <c r="W88" s="31">
        <f t="shared" si="159"/>
        <v>-1.8110492826353151</v>
      </c>
      <c r="X88" s="31">
        <f t="shared" si="159"/>
        <v>-1.8472702682880213</v>
      </c>
      <c r="Y88" s="31">
        <f t="shared" si="159"/>
        <v>-1.8842156736537818</v>
      </c>
      <c r="Z88" s="31">
        <f t="shared" si="159"/>
        <v>-1.9218999871268574</v>
      </c>
      <c r="AA88" s="31">
        <f t="shared" si="159"/>
        <v>-1.9603379868693946</v>
      </c>
      <c r="AB88" s="31">
        <f t="shared" si="159"/>
        <v>-1.9995447466067826</v>
      </c>
      <c r="AC88" s="31">
        <f t="shared" si="159"/>
        <v>-2.0395356415389183</v>
      </c>
      <c r="AD88" s="31">
        <f t="shared" si="159"/>
        <v>-2.0803263543696966</v>
      </c>
      <c r="AE88" s="31">
        <f t="shared" si="159"/>
        <v>-2.121932881457091</v>
      </c>
      <c r="AF88" s="31">
        <f t="shared" si="159"/>
        <v>-2.1643715390862326</v>
      </c>
      <c r="AG88" s="31">
        <f t="shared" si="159"/>
        <v>-2.2076589698679574</v>
      </c>
      <c r="AH88" s="31">
        <f t="shared" si="159"/>
        <v>-2.2518121492653163</v>
      </c>
      <c r="AI88" s="31">
        <f t="shared" si="159"/>
        <v>-2.2968483922506224</v>
      </c>
      <c r="AJ88" s="31">
        <f t="shared" si="159"/>
        <v>-2.3427853600956352</v>
      </c>
      <c r="AK88" s="68">
        <f t="shared" si="159"/>
        <v>0</v>
      </c>
    </row>
    <row r="89" spans="2:37" ht="14.45" customHeight="1" x14ac:dyDescent="0.25">
      <c r="B89" s="53"/>
      <c r="C89"/>
      <c r="D89" s="79" t="str">
        <f t="shared" si="156"/>
        <v/>
      </c>
      <c r="E89"/>
      <c r="F89"/>
      <c r="G89"/>
      <c r="H89" s="31">
        <f t="shared" si="154"/>
        <v>0</v>
      </c>
      <c r="I89"/>
      <c r="J89" s="31">
        <f t="shared" ref="J89:AK90" si="160">-J53*J60/1000</f>
        <v>0</v>
      </c>
      <c r="K89" s="31">
        <f t="shared" si="160"/>
        <v>0</v>
      </c>
      <c r="L89" s="31">
        <f t="shared" si="160"/>
        <v>0</v>
      </c>
      <c r="M89" s="31">
        <f t="shared" si="160"/>
        <v>0</v>
      </c>
      <c r="N89" s="31">
        <f t="shared" si="160"/>
        <v>0</v>
      </c>
      <c r="O89" s="31">
        <f t="shared" si="160"/>
        <v>0</v>
      </c>
      <c r="P89" s="31">
        <f t="shared" si="160"/>
        <v>0</v>
      </c>
      <c r="Q89" s="31">
        <f t="shared" si="160"/>
        <v>0</v>
      </c>
      <c r="R89" s="31">
        <f t="shared" si="160"/>
        <v>0</v>
      </c>
      <c r="S89" s="31">
        <f t="shared" si="160"/>
        <v>0</v>
      </c>
      <c r="T89" s="31">
        <f t="shared" si="160"/>
        <v>0</v>
      </c>
      <c r="U89" s="31">
        <f t="shared" si="160"/>
        <v>0</v>
      </c>
      <c r="V89" s="31">
        <f t="shared" si="160"/>
        <v>0</v>
      </c>
      <c r="W89" s="31">
        <f t="shared" si="160"/>
        <v>0</v>
      </c>
      <c r="X89" s="31">
        <f t="shared" si="160"/>
        <v>0</v>
      </c>
      <c r="Y89" s="31">
        <f t="shared" si="160"/>
        <v>0</v>
      </c>
      <c r="Z89" s="31">
        <f t="shared" si="160"/>
        <v>0</v>
      </c>
      <c r="AA89" s="31">
        <f t="shared" si="160"/>
        <v>0</v>
      </c>
      <c r="AB89" s="31">
        <f t="shared" si="160"/>
        <v>0</v>
      </c>
      <c r="AC89" s="31">
        <f t="shared" si="160"/>
        <v>0</v>
      </c>
      <c r="AD89" s="31">
        <f t="shared" si="160"/>
        <v>0</v>
      </c>
      <c r="AE89" s="31">
        <f t="shared" si="160"/>
        <v>0</v>
      </c>
      <c r="AF89" s="31">
        <f t="shared" si="160"/>
        <v>0</v>
      </c>
      <c r="AG89" s="31">
        <f t="shared" si="160"/>
        <v>0</v>
      </c>
      <c r="AH89" s="31">
        <f t="shared" si="160"/>
        <v>0</v>
      </c>
      <c r="AI89" s="31">
        <f t="shared" si="160"/>
        <v>0</v>
      </c>
      <c r="AJ89" s="31">
        <f t="shared" si="160"/>
        <v>0</v>
      </c>
      <c r="AK89" s="68">
        <f t="shared" si="160"/>
        <v>0</v>
      </c>
    </row>
    <row r="90" spans="2:37" ht="14.45" customHeight="1" x14ac:dyDescent="0.25">
      <c r="B90" s="53"/>
      <c r="C90"/>
      <c r="D90" s="79" t="str">
        <f t="shared" si="156"/>
        <v>Transport of products to market</v>
      </c>
      <c r="E90"/>
      <c r="F90"/>
      <c r="G90"/>
      <c r="H90" s="31">
        <f t="shared" ref="H90" si="161">SUM(J90:AK90)</f>
        <v>-11544</v>
      </c>
      <c r="I90"/>
      <c r="J90" s="31">
        <f t="shared" si="160"/>
        <v>0</v>
      </c>
      <c r="K90" s="31">
        <f t="shared" si="160"/>
        <v>-78</v>
      </c>
      <c r="L90" s="31">
        <f t="shared" si="160"/>
        <v>-234</v>
      </c>
      <c r="M90" s="31">
        <f t="shared" si="160"/>
        <v>-468</v>
      </c>
      <c r="N90" s="31">
        <f t="shared" si="160"/>
        <v>-468</v>
      </c>
      <c r="O90" s="31">
        <f t="shared" si="160"/>
        <v>-468</v>
      </c>
      <c r="P90" s="31">
        <f t="shared" si="160"/>
        <v>-468</v>
      </c>
      <c r="Q90" s="31">
        <f t="shared" si="160"/>
        <v>-468</v>
      </c>
      <c r="R90" s="31">
        <f t="shared" si="160"/>
        <v>-468</v>
      </c>
      <c r="S90" s="31">
        <f t="shared" si="160"/>
        <v>-468</v>
      </c>
      <c r="T90" s="31">
        <f t="shared" si="160"/>
        <v>-468</v>
      </c>
      <c r="U90" s="31">
        <f t="shared" si="160"/>
        <v>-468</v>
      </c>
      <c r="V90" s="31">
        <f t="shared" si="160"/>
        <v>-468</v>
      </c>
      <c r="W90" s="31">
        <f t="shared" si="160"/>
        <v>-468</v>
      </c>
      <c r="X90" s="31">
        <f t="shared" si="160"/>
        <v>-468</v>
      </c>
      <c r="Y90" s="31">
        <f t="shared" si="160"/>
        <v>-468</v>
      </c>
      <c r="Z90" s="31">
        <f t="shared" si="160"/>
        <v>-468</v>
      </c>
      <c r="AA90" s="31">
        <f t="shared" si="160"/>
        <v>-468</v>
      </c>
      <c r="AB90" s="31">
        <f t="shared" si="160"/>
        <v>-468</v>
      </c>
      <c r="AC90" s="31">
        <f t="shared" si="160"/>
        <v>-468</v>
      </c>
      <c r="AD90" s="31">
        <f t="shared" si="160"/>
        <v>-468</v>
      </c>
      <c r="AE90" s="31">
        <f t="shared" si="160"/>
        <v>-468</v>
      </c>
      <c r="AF90" s="31">
        <f t="shared" si="160"/>
        <v>-468</v>
      </c>
      <c r="AG90" s="31">
        <f t="shared" si="160"/>
        <v>-468</v>
      </c>
      <c r="AH90" s="31">
        <f t="shared" si="160"/>
        <v>-468</v>
      </c>
      <c r="AI90" s="31">
        <f t="shared" si="160"/>
        <v>-468</v>
      </c>
      <c r="AJ90" s="31">
        <f t="shared" si="160"/>
        <v>-468</v>
      </c>
      <c r="AK90" s="68">
        <f t="shared" si="160"/>
        <v>0</v>
      </c>
    </row>
    <row r="91" spans="2:37" ht="14.45" customHeight="1" x14ac:dyDescent="0.25">
      <c r="B91" s="53"/>
      <c r="C91"/>
      <c r="D91" t="s">
        <v>97</v>
      </c>
      <c r="E91" s="91" t="s">
        <v>167</v>
      </c>
      <c r="F91" s="25">
        <v>0.02</v>
      </c>
      <c r="G91" t="s">
        <v>168</v>
      </c>
      <c r="H91" s="31">
        <f t="shared" si="154"/>
        <v>-50506.358576551851</v>
      </c>
      <c r="I91"/>
      <c r="J91" s="48"/>
      <c r="K91" s="48">
        <f>-30*50</f>
        <v>-1500</v>
      </c>
      <c r="L91" s="48">
        <f t="shared" ref="L91:N91" si="162">K91*(1+$F91)</f>
        <v>-1530</v>
      </c>
      <c r="M91" s="48">
        <f t="shared" si="162"/>
        <v>-1560.6000000000001</v>
      </c>
      <c r="N91" s="48">
        <f t="shared" si="162"/>
        <v>-1591.8120000000001</v>
      </c>
      <c r="O91" s="48">
        <f t="shared" ref="O91:AJ91" si="163">N91*(1+$F91)</f>
        <v>-1623.6482400000002</v>
      </c>
      <c r="P91" s="48">
        <f t="shared" si="163"/>
        <v>-1656.1212048000002</v>
      </c>
      <c r="Q91" s="48">
        <f t="shared" si="163"/>
        <v>-1689.2436288960002</v>
      </c>
      <c r="R91" s="48">
        <f t="shared" si="163"/>
        <v>-1723.0285014739202</v>
      </c>
      <c r="S91" s="48">
        <f t="shared" si="163"/>
        <v>-1757.4890715033987</v>
      </c>
      <c r="T91" s="48">
        <f t="shared" si="163"/>
        <v>-1792.6388529334668</v>
      </c>
      <c r="U91" s="48">
        <f t="shared" si="163"/>
        <v>-1828.491629992136</v>
      </c>
      <c r="V91" s="48">
        <f t="shared" si="163"/>
        <v>-1865.0614625919789</v>
      </c>
      <c r="W91" s="48">
        <f t="shared" si="163"/>
        <v>-1902.3626918438185</v>
      </c>
      <c r="X91" s="48">
        <f t="shared" si="163"/>
        <v>-1940.409945680695</v>
      </c>
      <c r="Y91" s="48">
        <f t="shared" si="163"/>
        <v>-1979.218144594309</v>
      </c>
      <c r="Z91" s="48">
        <f t="shared" si="163"/>
        <v>-2018.8025074861953</v>
      </c>
      <c r="AA91" s="48">
        <f t="shared" si="163"/>
        <v>-2059.1785576359193</v>
      </c>
      <c r="AB91" s="48">
        <f t="shared" si="163"/>
        <v>-2100.3621287886376</v>
      </c>
      <c r="AC91" s="48">
        <f t="shared" si="163"/>
        <v>-2142.3693713644102</v>
      </c>
      <c r="AD91" s="48">
        <f t="shared" si="163"/>
        <v>-2185.2167587916983</v>
      </c>
      <c r="AE91" s="48">
        <f t="shared" si="163"/>
        <v>-2228.9210939675322</v>
      </c>
      <c r="AF91" s="48">
        <f t="shared" si="163"/>
        <v>-2273.4995158468828</v>
      </c>
      <c r="AG91" s="48">
        <f t="shared" si="163"/>
        <v>-2318.9695061638204</v>
      </c>
      <c r="AH91" s="48">
        <f t="shared" si="163"/>
        <v>-2365.348896287097</v>
      </c>
      <c r="AI91" s="48">
        <f t="shared" si="163"/>
        <v>-2412.6558742128391</v>
      </c>
      <c r="AJ91" s="48">
        <f t="shared" si="163"/>
        <v>-2460.9089916970961</v>
      </c>
      <c r="AK91" s="69"/>
    </row>
    <row r="92" spans="2:37" ht="14.45" customHeight="1" x14ac:dyDescent="0.25">
      <c r="B92" s="53"/>
      <c r="C92"/>
      <c r="D92" t="s">
        <v>98</v>
      </c>
      <c r="E92" s="91" t="s">
        <v>169</v>
      </c>
      <c r="F92" s="25">
        <v>0.02</v>
      </c>
      <c r="G92"/>
      <c r="H92" s="31">
        <f t="shared" ref="H92" si="164">SUM(J92:AK92)</f>
        <v>-33670.905717701236</v>
      </c>
      <c r="I92"/>
      <c r="J92" s="48"/>
      <c r="K92" s="48">
        <v>-1000</v>
      </c>
      <c r="L92" s="48">
        <f t="shared" ref="L92:N92" si="165">K92*(1+$F92)</f>
        <v>-1020</v>
      </c>
      <c r="M92" s="48">
        <f t="shared" si="165"/>
        <v>-1040.4000000000001</v>
      </c>
      <c r="N92" s="48">
        <f t="shared" si="165"/>
        <v>-1061.2080000000001</v>
      </c>
      <c r="O92" s="48">
        <f t="shared" ref="O92:AJ92" si="166">N92*(1+$F92)</f>
        <v>-1082.4321600000001</v>
      </c>
      <c r="P92" s="48">
        <f t="shared" si="166"/>
        <v>-1104.0808032</v>
      </c>
      <c r="Q92" s="48">
        <f t="shared" si="166"/>
        <v>-1126.1624192639999</v>
      </c>
      <c r="R92" s="48">
        <f t="shared" si="166"/>
        <v>-1148.68566764928</v>
      </c>
      <c r="S92" s="48">
        <f t="shared" si="166"/>
        <v>-1171.6593810022657</v>
      </c>
      <c r="T92" s="48">
        <f t="shared" si="166"/>
        <v>-1195.0925686223111</v>
      </c>
      <c r="U92" s="48">
        <f t="shared" si="166"/>
        <v>-1218.9944199947574</v>
      </c>
      <c r="V92" s="48">
        <f t="shared" si="166"/>
        <v>-1243.3743083946526</v>
      </c>
      <c r="W92" s="48">
        <f t="shared" si="166"/>
        <v>-1268.2417945625457</v>
      </c>
      <c r="X92" s="48">
        <f t="shared" si="166"/>
        <v>-1293.6066304537967</v>
      </c>
      <c r="Y92" s="48">
        <f t="shared" si="166"/>
        <v>-1319.4787630628728</v>
      </c>
      <c r="Z92" s="48">
        <f t="shared" si="166"/>
        <v>-1345.8683383241303</v>
      </c>
      <c r="AA92" s="48">
        <f t="shared" si="166"/>
        <v>-1372.785705090613</v>
      </c>
      <c r="AB92" s="48">
        <f t="shared" si="166"/>
        <v>-1400.2414191924252</v>
      </c>
      <c r="AC92" s="48">
        <f t="shared" si="166"/>
        <v>-1428.2462475762736</v>
      </c>
      <c r="AD92" s="48">
        <f t="shared" si="166"/>
        <v>-1456.811172527799</v>
      </c>
      <c r="AE92" s="48">
        <f t="shared" si="166"/>
        <v>-1485.947395978355</v>
      </c>
      <c r="AF92" s="48">
        <f t="shared" si="166"/>
        <v>-1515.6663438979222</v>
      </c>
      <c r="AG92" s="48">
        <f t="shared" si="166"/>
        <v>-1545.9796707758805</v>
      </c>
      <c r="AH92" s="48">
        <f t="shared" si="166"/>
        <v>-1576.8992641913983</v>
      </c>
      <c r="AI92" s="48">
        <f t="shared" si="166"/>
        <v>-1608.4372494752263</v>
      </c>
      <c r="AJ92" s="48">
        <f t="shared" si="166"/>
        <v>-1640.6059944647309</v>
      </c>
      <c r="AK92" s="69"/>
    </row>
    <row r="93" spans="2:37" ht="14.45" customHeight="1" x14ac:dyDescent="0.25">
      <c r="B93" s="53"/>
      <c r="C93"/>
      <c r="D93" t="s">
        <v>99</v>
      </c>
      <c r="E93" s="91" t="s">
        <v>170</v>
      </c>
      <c r="F93" s="25">
        <v>0.02</v>
      </c>
      <c r="G93"/>
      <c r="H93" s="31">
        <f t="shared" si="154"/>
        <v>-6734.1811435402478</v>
      </c>
      <c r="I93"/>
      <c r="J93" s="48"/>
      <c r="K93" s="48">
        <v>-200</v>
      </c>
      <c r="L93" s="48">
        <f t="shared" ref="L93" si="167">K93*(1+$F93)</f>
        <v>-204</v>
      </c>
      <c r="M93" s="48">
        <f t="shared" ref="M93" si="168">L93*(1+$F93)</f>
        <v>-208.08</v>
      </c>
      <c r="N93" s="48">
        <f t="shared" ref="N93" si="169">M93*(1+$F93)</f>
        <v>-212.24160000000001</v>
      </c>
      <c r="O93" s="48">
        <f t="shared" ref="O93" si="170">N93*(1+$F93)</f>
        <v>-216.48643200000001</v>
      </c>
      <c r="P93" s="48">
        <f t="shared" ref="P93" si="171">O93*(1+$F93)</f>
        <v>-220.81616064000002</v>
      </c>
      <c r="Q93" s="48">
        <f t="shared" ref="Q93" si="172">P93*(1+$F93)</f>
        <v>-225.23248385280002</v>
      </c>
      <c r="R93" s="48">
        <f t="shared" ref="R93" si="173">Q93*(1+$F93)</f>
        <v>-229.73713352985601</v>
      </c>
      <c r="S93" s="48">
        <f t="shared" ref="S93" si="174">R93*(1+$F93)</f>
        <v>-234.33187620045314</v>
      </c>
      <c r="T93" s="48">
        <f t="shared" ref="T93" si="175">S93*(1+$F93)</f>
        <v>-239.0185137244622</v>
      </c>
      <c r="U93" s="48">
        <f t="shared" ref="U93" si="176">T93*(1+$F93)</f>
        <v>-243.79888399895145</v>
      </c>
      <c r="V93" s="48">
        <f t="shared" ref="V93" si="177">U93*(1+$F93)</f>
        <v>-248.67486167893048</v>
      </c>
      <c r="W93" s="48">
        <f t="shared" ref="W93" si="178">V93*(1+$F93)</f>
        <v>-253.64835891250911</v>
      </c>
      <c r="X93" s="48">
        <f t="shared" ref="X93" si="179">W93*(1+$F93)</f>
        <v>-258.72132609075931</v>
      </c>
      <c r="Y93" s="48">
        <f t="shared" ref="Y93" si="180">X93*(1+$F93)</f>
        <v>-263.89575261257448</v>
      </c>
      <c r="Z93" s="48">
        <f t="shared" ref="Z93" si="181">Y93*(1+$F93)</f>
        <v>-269.17366766482598</v>
      </c>
      <c r="AA93" s="48">
        <f t="shared" ref="AA93" si="182">Z93*(1+$F93)</f>
        <v>-274.55714101812254</v>
      </c>
      <c r="AB93" s="48">
        <f t="shared" ref="AB93" si="183">AA93*(1+$F93)</f>
        <v>-280.04828383848502</v>
      </c>
      <c r="AC93" s="48">
        <f t="shared" ref="AC93" si="184">AB93*(1+$F93)</f>
        <v>-285.64924951525472</v>
      </c>
      <c r="AD93" s="48">
        <f t="shared" ref="AD93" si="185">AC93*(1+$F93)</f>
        <v>-291.3622345055598</v>
      </c>
      <c r="AE93" s="48">
        <f t="shared" ref="AE93" si="186">AD93*(1+$F93)</f>
        <v>-297.18947919567103</v>
      </c>
      <c r="AF93" s="48">
        <f t="shared" ref="AF93" si="187">AE93*(1+$F93)</f>
        <v>-303.13326877958445</v>
      </c>
      <c r="AG93" s="48">
        <f t="shared" ref="AG93" si="188">AF93*(1+$F93)</f>
        <v>-309.19593415517613</v>
      </c>
      <c r="AH93" s="48">
        <f t="shared" ref="AH93" si="189">AG93*(1+$F93)</f>
        <v>-315.37985283827965</v>
      </c>
      <c r="AI93" s="48">
        <f t="shared" ref="AI93" si="190">AH93*(1+$F93)</f>
        <v>-321.68744989504523</v>
      </c>
      <c r="AJ93" s="48">
        <f t="shared" ref="AJ93" si="191">AI93*(1+$F93)</f>
        <v>-328.12119889294615</v>
      </c>
      <c r="AK93" s="69"/>
    </row>
    <row r="94" spans="2:37" ht="15" customHeight="1" thickBot="1" x14ac:dyDescent="0.3">
      <c r="B94" s="53"/>
      <c r="C94"/>
      <c r="D94" s="34" t="s">
        <v>100</v>
      </c>
      <c r="E94"/>
      <c r="F94"/>
      <c r="G94"/>
      <c r="H94" s="30">
        <f>SUM(J94:AK94)</f>
        <v>23062.650061308199</v>
      </c>
      <c r="I94"/>
      <c r="J94" s="30">
        <f t="shared" ref="J94:AK94" si="192">SUM(J85:J93)</f>
        <v>0</v>
      </c>
      <c r="K94" s="30">
        <f t="shared" si="192"/>
        <v>-2131.3540000000003</v>
      </c>
      <c r="L94" s="30">
        <f t="shared" si="192"/>
        <v>-1008.53496</v>
      </c>
      <c r="M94" s="30">
        <f t="shared" si="192"/>
        <v>762.51437279999993</v>
      </c>
      <c r="N94" s="30">
        <f t="shared" si="192"/>
        <v>787.1246602560002</v>
      </c>
      <c r="O94" s="30">
        <f t="shared" si="192"/>
        <v>812.22715346111988</v>
      </c>
      <c r="P94" s="30">
        <f t="shared" si="192"/>
        <v>837.83169653034281</v>
      </c>
      <c r="Q94" s="30">
        <f t="shared" si="192"/>
        <v>863.94833046094936</v>
      </c>
      <c r="R94" s="30">
        <f t="shared" si="192"/>
        <v>890.58729707016801</v>
      </c>
      <c r="S94" s="30">
        <f t="shared" si="192"/>
        <v>917.75904301157232</v>
      </c>
      <c r="T94" s="30">
        <f t="shared" si="192"/>
        <v>945.47422387180234</v>
      </c>
      <c r="U94" s="30">
        <f t="shared" si="192"/>
        <v>973.74370834923866</v>
      </c>
      <c r="V94" s="30">
        <f t="shared" si="192"/>
        <v>1002.5785825162236</v>
      </c>
      <c r="W94" s="30">
        <f t="shared" si="192"/>
        <v>1031.9901541665486</v>
      </c>
      <c r="X94" s="30">
        <f t="shared" si="192"/>
        <v>1061.9899572498784</v>
      </c>
      <c r="Y94" s="30">
        <f t="shared" si="192"/>
        <v>1092.589756394877</v>
      </c>
      <c r="Z94" s="30">
        <f t="shared" si="192"/>
        <v>1123.8015515227739</v>
      </c>
      <c r="AA94" s="30">
        <f t="shared" si="192"/>
        <v>1155.6375825532286</v>
      </c>
      <c r="AB94" s="30">
        <f t="shared" si="192"/>
        <v>1188.1103342042941</v>
      </c>
      <c r="AC94" s="30">
        <f t="shared" si="192"/>
        <v>1221.2325408883794</v>
      </c>
      <c r="AD94" s="30">
        <f t="shared" si="192"/>
        <v>1255.0171917061477</v>
      </c>
      <c r="AE94" s="30">
        <f t="shared" si="192"/>
        <v>1289.4775355402712</v>
      </c>
      <c r="AF94" s="30">
        <f t="shared" si="192"/>
        <v>1324.627086251076</v>
      </c>
      <c r="AG94" s="30">
        <f t="shared" si="192"/>
        <v>1360.4796279760981</v>
      </c>
      <c r="AH94" s="30">
        <f t="shared" si="192"/>
        <v>1397.0492205356202</v>
      </c>
      <c r="AI94" s="30">
        <f t="shared" si="192"/>
        <v>1434.3502049463323</v>
      </c>
      <c r="AJ94" s="30">
        <f t="shared" si="192"/>
        <v>1472.3972090452585</v>
      </c>
      <c r="AK94" s="70">
        <f t="shared" si="192"/>
        <v>0</v>
      </c>
    </row>
    <row r="95" spans="2:37" s="4" customFormat="1" ht="5.85" customHeight="1" thickTop="1" x14ac:dyDescent="0.15">
      <c r="B95" s="59"/>
      <c r="C95" s="36"/>
      <c r="D95" s="32"/>
      <c r="E95" s="36"/>
      <c r="F95" s="36"/>
      <c r="G95" s="36"/>
      <c r="H95" s="33"/>
      <c r="I95" s="36"/>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71"/>
    </row>
    <row r="96" spans="2:37" ht="14.45" customHeight="1" x14ac:dyDescent="0.25">
      <c r="B96" s="53"/>
      <c r="C96" s="34" t="s">
        <v>101</v>
      </c>
      <c r="D96"/>
      <c r="E96"/>
      <c r="F96" s="26">
        <v>0.02</v>
      </c>
      <c r="G96"/>
      <c r="H96" s="31">
        <f>SUM(J96:AK96)</f>
        <v>-64060.59944647301</v>
      </c>
      <c r="I96"/>
      <c r="J96" s="93"/>
      <c r="K96" s="93"/>
      <c r="L96" s="93">
        <v>-2000</v>
      </c>
      <c r="M96" s="93">
        <f>L96*(1+$F96)</f>
        <v>-2040</v>
      </c>
      <c r="N96" s="93">
        <f t="shared" ref="N96:AJ96" si="193">M96*(1+$F96)</f>
        <v>-2080.8000000000002</v>
      </c>
      <c r="O96" s="93">
        <f t="shared" si="193"/>
        <v>-2122.4160000000002</v>
      </c>
      <c r="P96" s="93">
        <f t="shared" si="193"/>
        <v>-2164.8643200000001</v>
      </c>
      <c r="Q96" s="93">
        <f t="shared" si="193"/>
        <v>-2208.1616064</v>
      </c>
      <c r="R96" s="93">
        <f t="shared" si="193"/>
        <v>-2252.3248385279999</v>
      </c>
      <c r="S96" s="93">
        <f t="shared" si="193"/>
        <v>-2297.3713352985601</v>
      </c>
      <c r="T96" s="93">
        <f t="shared" si="193"/>
        <v>-2343.3187620045314</v>
      </c>
      <c r="U96" s="93">
        <f t="shared" si="193"/>
        <v>-2390.1851372446222</v>
      </c>
      <c r="V96" s="93">
        <f t="shared" si="193"/>
        <v>-2437.9888399895149</v>
      </c>
      <c r="W96" s="93">
        <f t="shared" si="193"/>
        <v>-2486.7486167893053</v>
      </c>
      <c r="X96" s="93">
        <f t="shared" si="193"/>
        <v>-2536.4835891250914</v>
      </c>
      <c r="Y96" s="93">
        <f t="shared" si="193"/>
        <v>-2587.2132609075934</v>
      </c>
      <c r="Z96" s="93">
        <f t="shared" si="193"/>
        <v>-2638.9575261257455</v>
      </c>
      <c r="AA96" s="93">
        <f t="shared" si="193"/>
        <v>-2691.7366766482605</v>
      </c>
      <c r="AB96" s="93">
        <f t="shared" si="193"/>
        <v>-2745.5714101812259</v>
      </c>
      <c r="AC96" s="93">
        <f t="shared" si="193"/>
        <v>-2800.4828383848503</v>
      </c>
      <c r="AD96" s="93">
        <f t="shared" si="193"/>
        <v>-2856.4924951525472</v>
      </c>
      <c r="AE96" s="93">
        <f t="shared" si="193"/>
        <v>-2913.6223450555981</v>
      </c>
      <c r="AF96" s="93">
        <f t="shared" si="193"/>
        <v>-2971.8947919567099</v>
      </c>
      <c r="AG96" s="93">
        <f t="shared" si="193"/>
        <v>-3031.3326877958443</v>
      </c>
      <c r="AH96" s="93">
        <f t="shared" si="193"/>
        <v>-3091.9593415517611</v>
      </c>
      <c r="AI96" s="93">
        <f t="shared" si="193"/>
        <v>-3153.7985283827966</v>
      </c>
      <c r="AJ96" s="93">
        <f t="shared" si="193"/>
        <v>-3216.8744989504526</v>
      </c>
      <c r="AK96" s="94"/>
    </row>
    <row r="97" spans="2:37" s="4" customFormat="1" ht="5.45" customHeight="1" x14ac:dyDescent="0.15">
      <c r="B97" s="59"/>
      <c r="C97" s="36"/>
      <c r="D97" s="32"/>
      <c r="E97" s="36"/>
      <c r="F97" s="36"/>
      <c r="G97" s="36"/>
      <c r="H97" s="33"/>
      <c r="I97" s="36"/>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71"/>
    </row>
    <row r="98" spans="2:37" ht="15.75" thickBot="1" x14ac:dyDescent="0.3">
      <c r="B98" s="53"/>
      <c r="C98" s="34" t="s">
        <v>102</v>
      </c>
      <c r="D98"/>
      <c r="E98"/>
      <c r="F98"/>
      <c r="G98"/>
      <c r="H98" s="72">
        <f>SUM(J98:AK98)</f>
        <v>176588.43139643935</v>
      </c>
      <c r="I98"/>
      <c r="J98" s="35">
        <f>SUM(J72,J82,J80,J94,J96)</f>
        <v>-60000</v>
      </c>
      <c r="K98" s="35">
        <f>SUM(K72,K82,K80,K94,K96)</f>
        <v>-39578.553999999996</v>
      </c>
      <c r="L98" s="35">
        <f t="shared" ref="L98:AK98" si="194">SUM(L72,L80,L82,L94,L96)</f>
        <v>4729.0330399999993</v>
      </c>
      <c r="M98" s="35">
        <f t="shared" si="194"/>
        <v>11238.3530928</v>
      </c>
      <c r="N98" s="35">
        <f t="shared" si="194"/>
        <v>11244.480154656001</v>
      </c>
      <c r="O98" s="35">
        <f t="shared" si="194"/>
        <v>11250.729757749119</v>
      </c>
      <c r="P98" s="35">
        <f t="shared" si="194"/>
        <v>11257.1043529041</v>
      </c>
      <c r="Q98" s="35">
        <f t="shared" si="194"/>
        <v>11263.606439962183</v>
      </c>
      <c r="R98" s="35">
        <f t="shared" si="194"/>
        <v>11270.238568761428</v>
      </c>
      <c r="S98" s="35">
        <f t="shared" si="194"/>
        <v>11277.00334013666</v>
      </c>
      <c r="T98" s="35">
        <f t="shared" si="194"/>
        <v>11283.903406939387</v>
      </c>
      <c r="U98" s="35">
        <f t="shared" si="194"/>
        <v>11290.941475078174</v>
      </c>
      <c r="V98" s="35">
        <f t="shared" si="194"/>
        <v>11298.120304579739</v>
      </c>
      <c r="W98" s="35">
        <f t="shared" si="194"/>
        <v>11305.442710671332</v>
      </c>
      <c r="X98" s="35">
        <f t="shared" si="194"/>
        <v>11312.911564884756</v>
      </c>
      <c r="Y98" s="35">
        <f t="shared" si="194"/>
        <v>11320.529796182454</v>
      </c>
      <c r="Z98" s="35">
        <f t="shared" si="194"/>
        <v>11328.300392106108</v>
      </c>
      <c r="AA98" s="35">
        <f t="shared" si="194"/>
        <v>11336.226399948226</v>
      </c>
      <c r="AB98" s="35">
        <f t="shared" si="194"/>
        <v>11344.31092794719</v>
      </c>
      <c r="AC98" s="35">
        <f t="shared" si="194"/>
        <v>11352.557146506131</v>
      </c>
      <c r="AD98" s="35">
        <f t="shared" si="194"/>
        <v>11360.96828943626</v>
      </c>
      <c r="AE98" s="35">
        <f t="shared" si="194"/>
        <v>11369.547655224982</v>
      </c>
      <c r="AF98" s="35">
        <f t="shared" si="194"/>
        <v>11378.298608329482</v>
      </c>
      <c r="AG98" s="35">
        <f t="shared" si="194"/>
        <v>11326.597926740156</v>
      </c>
      <c r="AH98" s="35">
        <f t="shared" si="194"/>
        <v>11334.489885274963</v>
      </c>
      <c r="AI98" s="35">
        <f t="shared" si="194"/>
        <v>11342.539682980461</v>
      </c>
      <c r="AJ98" s="35">
        <f t="shared" si="194"/>
        <v>11350.750476640073</v>
      </c>
      <c r="AK98" s="73">
        <f t="shared" si="194"/>
        <v>0</v>
      </c>
    </row>
    <row r="99" spans="2:37" s="4" customFormat="1" ht="6" customHeight="1" thickTop="1" x14ac:dyDescent="0.15">
      <c r="B99" s="59"/>
      <c r="C99" s="36"/>
      <c r="D99" s="36"/>
      <c r="E99" s="36"/>
      <c r="F99" s="36"/>
      <c r="G99" s="36"/>
      <c r="H99" s="33"/>
      <c r="I99" s="36"/>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71"/>
    </row>
    <row r="100" spans="2:37" x14ac:dyDescent="0.25">
      <c r="B100" s="53"/>
      <c r="C100" s="34" t="s">
        <v>103</v>
      </c>
      <c r="D100"/>
      <c r="E100"/>
      <c r="F100"/>
      <c r="G100"/>
      <c r="H100" s="31"/>
      <c r="I100"/>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68"/>
    </row>
    <row r="101" spans="2:37" x14ac:dyDescent="0.25">
      <c r="B101" s="53"/>
      <c r="C101"/>
      <c r="D101" t="s">
        <v>104</v>
      </c>
      <c r="E101" s="95" t="s">
        <v>171</v>
      </c>
      <c r="F101" s="95" t="s">
        <v>162</v>
      </c>
      <c r="G101"/>
      <c r="H101" s="31">
        <f t="shared" ref="H101:H104" si="195">SUM(J101:AK101)</f>
        <v>10000</v>
      </c>
      <c r="I101"/>
      <c r="J101" s="92">
        <v>10000</v>
      </c>
      <c r="K101" s="92"/>
      <c r="L101" s="92"/>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68"/>
    </row>
    <row r="102" spans="2:37" x14ac:dyDescent="0.25">
      <c r="B102" s="53"/>
      <c r="C102"/>
      <c r="D102" t="s">
        <v>105</v>
      </c>
      <c r="E102" s="95" t="s">
        <v>172</v>
      </c>
      <c r="F102" s="95" t="s">
        <v>162</v>
      </c>
      <c r="G102"/>
      <c r="H102" s="31">
        <f t="shared" si="195"/>
        <v>40000</v>
      </c>
      <c r="I102"/>
      <c r="J102" s="92">
        <v>30000</v>
      </c>
      <c r="K102" s="92">
        <v>10000</v>
      </c>
      <c r="L102" s="92"/>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68"/>
    </row>
    <row r="103" spans="2:37" x14ac:dyDescent="0.25">
      <c r="B103" s="53"/>
      <c r="C103"/>
      <c r="D103" t="s">
        <v>106</v>
      </c>
      <c r="E103" s="95" t="s">
        <v>173</v>
      </c>
      <c r="F103" s="95" t="s">
        <v>162</v>
      </c>
      <c r="G103"/>
      <c r="H103" s="31">
        <f t="shared" si="195"/>
        <v>50000</v>
      </c>
      <c r="I103"/>
      <c r="J103" s="92">
        <v>20000</v>
      </c>
      <c r="K103" s="92">
        <v>30000</v>
      </c>
      <c r="L103" s="92"/>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68"/>
    </row>
    <row r="104" spans="2:37" ht="15.75" thickBot="1" x14ac:dyDescent="0.3">
      <c r="B104" s="53"/>
      <c r="C104"/>
      <c r="D104" s="29" t="s">
        <v>107</v>
      </c>
      <c r="E104"/>
      <c r="F104"/>
      <c r="G104"/>
      <c r="H104" s="30">
        <f t="shared" si="195"/>
        <v>100000</v>
      </c>
      <c r="I104"/>
      <c r="J104" s="30">
        <f>SUM(J101:J103)</f>
        <v>60000</v>
      </c>
      <c r="K104" s="30">
        <f>SUM(K101:K103)</f>
        <v>40000</v>
      </c>
      <c r="L104" s="30">
        <f>SUM(L101:L103)</f>
        <v>0</v>
      </c>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68"/>
    </row>
    <row r="105" spans="2:37" s="4" customFormat="1" ht="6" customHeight="1" thickTop="1" x14ac:dyDescent="0.15">
      <c r="B105" s="59"/>
      <c r="C105" s="36"/>
      <c r="D105" s="32"/>
      <c r="E105" s="36"/>
      <c r="F105" s="36"/>
      <c r="G105" s="36"/>
      <c r="H105" s="33"/>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61"/>
    </row>
    <row r="106" spans="2:37" s="5" customFormat="1" ht="35.85" customHeight="1" x14ac:dyDescent="0.25">
      <c r="B106" s="74"/>
      <c r="C106" s="37"/>
      <c r="D106" s="37" t="s">
        <v>108</v>
      </c>
      <c r="E106" s="37"/>
      <c r="F106" s="37"/>
      <c r="G106" s="37"/>
      <c r="H106" s="75"/>
      <c r="I106" s="37"/>
      <c r="J106" s="38" t="s">
        <v>174</v>
      </c>
      <c r="K106" s="38" t="s">
        <v>174</v>
      </c>
      <c r="L106" s="38" t="s">
        <v>175</v>
      </c>
      <c r="M106" s="38" t="s">
        <v>175</v>
      </c>
      <c r="N106" s="38" t="s">
        <v>175</v>
      </c>
      <c r="O106" s="38" t="s">
        <v>175</v>
      </c>
      <c r="P106" s="38" t="s">
        <v>175</v>
      </c>
      <c r="Q106" s="38" t="s">
        <v>175</v>
      </c>
      <c r="R106" s="38" t="s">
        <v>175</v>
      </c>
      <c r="S106" s="38" t="s">
        <v>175</v>
      </c>
      <c r="T106" s="38" t="s">
        <v>175</v>
      </c>
      <c r="U106" s="38" t="s">
        <v>175</v>
      </c>
      <c r="V106" s="38" t="s">
        <v>175</v>
      </c>
      <c r="W106" s="38" t="s">
        <v>175</v>
      </c>
      <c r="X106" s="38" t="s">
        <v>175</v>
      </c>
      <c r="Y106" s="38" t="s">
        <v>175</v>
      </c>
      <c r="Z106" s="38" t="s">
        <v>175</v>
      </c>
      <c r="AA106" s="38" t="s">
        <v>175</v>
      </c>
      <c r="AB106" s="38" t="s">
        <v>175</v>
      </c>
      <c r="AC106" s="38" t="s">
        <v>175</v>
      </c>
      <c r="AD106" s="38" t="s">
        <v>175</v>
      </c>
      <c r="AE106" s="38" t="s">
        <v>175</v>
      </c>
      <c r="AF106" s="38" t="s">
        <v>175</v>
      </c>
      <c r="AG106" s="38" t="s">
        <v>175</v>
      </c>
      <c r="AH106" s="38" t="s">
        <v>175</v>
      </c>
      <c r="AI106" s="38" t="s">
        <v>175</v>
      </c>
      <c r="AJ106" s="38" t="s">
        <v>175</v>
      </c>
      <c r="AK106" s="76" t="s">
        <v>175</v>
      </c>
    </row>
    <row r="107" spans="2:37" s="6" customFormat="1" x14ac:dyDescent="0.25">
      <c r="B107" s="77"/>
      <c r="C107" s="78"/>
      <c r="D107" s="79" t="s">
        <v>109</v>
      </c>
      <c r="E107" s="78"/>
      <c r="F107" s="78"/>
      <c r="G107" s="78"/>
      <c r="H107" s="80"/>
      <c r="I107" s="78"/>
      <c r="J107" s="78">
        <v>0</v>
      </c>
      <c r="K107" s="78">
        <v>1</v>
      </c>
      <c r="L107" s="78">
        <v>1</v>
      </c>
      <c r="M107" s="78">
        <v>1</v>
      </c>
      <c r="N107" s="78">
        <v>1</v>
      </c>
      <c r="O107" s="78">
        <v>1</v>
      </c>
      <c r="P107" s="78">
        <v>1</v>
      </c>
      <c r="Q107" s="78">
        <v>1</v>
      </c>
      <c r="R107" s="78">
        <v>1</v>
      </c>
      <c r="S107" s="78">
        <v>1</v>
      </c>
      <c r="T107" s="78">
        <v>1</v>
      </c>
      <c r="U107" s="78">
        <v>1</v>
      </c>
      <c r="V107" s="78">
        <v>1</v>
      </c>
      <c r="W107" s="78">
        <v>1</v>
      </c>
      <c r="X107" s="78">
        <v>1</v>
      </c>
      <c r="Y107" s="78">
        <v>1</v>
      </c>
      <c r="Z107" s="78">
        <v>1</v>
      </c>
      <c r="AA107" s="78">
        <v>1</v>
      </c>
      <c r="AB107" s="78">
        <v>1</v>
      </c>
      <c r="AC107" s="78">
        <v>1</v>
      </c>
      <c r="AD107" s="78">
        <v>1</v>
      </c>
      <c r="AE107" s="78">
        <v>1</v>
      </c>
      <c r="AF107" s="78">
        <v>1</v>
      </c>
      <c r="AG107" s="78">
        <v>1</v>
      </c>
      <c r="AH107" s="78">
        <v>1</v>
      </c>
      <c r="AI107" s="78">
        <v>1</v>
      </c>
      <c r="AJ107" s="78">
        <v>1</v>
      </c>
      <c r="AK107" s="11">
        <v>1</v>
      </c>
    </row>
    <row r="108" spans="2:37" s="7" customFormat="1" ht="5.45" customHeight="1" x14ac:dyDescent="0.15">
      <c r="B108" s="81"/>
      <c r="C108" s="82"/>
      <c r="D108" s="82"/>
      <c r="E108" s="82"/>
      <c r="F108" s="82"/>
      <c r="G108" s="82"/>
      <c r="H108" s="83"/>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4"/>
    </row>
    <row r="109" spans="2:37" x14ac:dyDescent="0.25">
      <c r="B109" s="53"/>
      <c r="C109" s="34" t="s">
        <v>110</v>
      </c>
      <c r="D109"/>
      <c r="E109"/>
      <c r="F109"/>
      <c r="G109"/>
      <c r="H109" s="72">
        <f>SUM(J109:AK109)</f>
        <v>276588.43139643938</v>
      </c>
      <c r="I109"/>
      <c r="J109" s="8">
        <f>SUM(J98,J104)</f>
        <v>0</v>
      </c>
      <c r="K109" s="8">
        <f t="shared" ref="K109:AK109" si="196">SUM(K104,K98)</f>
        <v>421.44600000000355</v>
      </c>
      <c r="L109" s="8">
        <f t="shared" si="196"/>
        <v>4729.0330399999993</v>
      </c>
      <c r="M109" s="8">
        <f>SUM(M104,M98)</f>
        <v>11238.3530928</v>
      </c>
      <c r="N109" s="8">
        <f t="shared" si="196"/>
        <v>11244.480154656001</v>
      </c>
      <c r="O109" s="8">
        <f t="shared" si="196"/>
        <v>11250.729757749119</v>
      </c>
      <c r="P109" s="8">
        <f t="shared" si="196"/>
        <v>11257.1043529041</v>
      </c>
      <c r="Q109" s="8">
        <f t="shared" si="196"/>
        <v>11263.606439962183</v>
      </c>
      <c r="R109" s="8">
        <f t="shared" si="196"/>
        <v>11270.238568761428</v>
      </c>
      <c r="S109" s="8">
        <f t="shared" si="196"/>
        <v>11277.00334013666</v>
      </c>
      <c r="T109" s="8">
        <f t="shared" si="196"/>
        <v>11283.903406939387</v>
      </c>
      <c r="U109" s="8">
        <f t="shared" si="196"/>
        <v>11290.941475078174</v>
      </c>
      <c r="V109" s="8">
        <f t="shared" si="196"/>
        <v>11298.120304579739</v>
      </c>
      <c r="W109" s="8">
        <f t="shared" si="196"/>
        <v>11305.442710671332</v>
      </c>
      <c r="X109" s="8">
        <f t="shared" si="196"/>
        <v>11312.911564884756</v>
      </c>
      <c r="Y109" s="8">
        <f t="shared" si="196"/>
        <v>11320.529796182454</v>
      </c>
      <c r="Z109" s="8">
        <f t="shared" si="196"/>
        <v>11328.300392106108</v>
      </c>
      <c r="AA109" s="8">
        <f t="shared" si="196"/>
        <v>11336.226399948226</v>
      </c>
      <c r="AB109" s="8">
        <f t="shared" si="196"/>
        <v>11344.31092794719</v>
      </c>
      <c r="AC109" s="8">
        <f t="shared" si="196"/>
        <v>11352.557146506131</v>
      </c>
      <c r="AD109" s="8">
        <f t="shared" si="196"/>
        <v>11360.96828943626</v>
      </c>
      <c r="AE109" s="8">
        <f t="shared" si="196"/>
        <v>11369.547655224982</v>
      </c>
      <c r="AF109" s="8">
        <f t="shared" si="196"/>
        <v>11378.298608329482</v>
      </c>
      <c r="AG109" s="8">
        <f t="shared" si="196"/>
        <v>11326.597926740156</v>
      </c>
      <c r="AH109" s="8">
        <f t="shared" si="196"/>
        <v>11334.489885274963</v>
      </c>
      <c r="AI109" s="8">
        <f t="shared" si="196"/>
        <v>11342.539682980461</v>
      </c>
      <c r="AJ109" s="8">
        <f t="shared" si="196"/>
        <v>11350.750476640073</v>
      </c>
      <c r="AK109" s="85">
        <f t="shared" si="196"/>
        <v>0</v>
      </c>
    </row>
    <row r="110" spans="2:37" s="4" customFormat="1" ht="6" x14ac:dyDescent="0.15">
      <c r="B110" s="59"/>
      <c r="C110" s="36"/>
      <c r="D110" s="36"/>
      <c r="E110" s="36"/>
      <c r="F110" s="36"/>
      <c r="G110" s="36"/>
      <c r="H110" s="33"/>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61"/>
    </row>
    <row r="111" spans="2:37" x14ac:dyDescent="0.25">
      <c r="B111" s="53"/>
      <c r="C111" s="34" t="s">
        <v>111</v>
      </c>
      <c r="D111"/>
      <c r="E111" s="95" t="s">
        <v>176</v>
      </c>
      <c r="F111" s="95"/>
      <c r="G111"/>
      <c r="H111" s="31">
        <f>SUM(J111:AK111)</f>
        <v>-64000</v>
      </c>
      <c r="I111"/>
      <c r="J111" s="95"/>
      <c r="K111" s="95"/>
      <c r="L111" s="92">
        <v>-4000</v>
      </c>
      <c r="M111" s="92">
        <v>-4000</v>
      </c>
      <c r="N111" s="92">
        <v>-4000</v>
      </c>
      <c r="O111" s="92">
        <v>-4000</v>
      </c>
      <c r="P111" s="92">
        <v>-4000</v>
      </c>
      <c r="Q111" s="92">
        <v>-4000</v>
      </c>
      <c r="R111" s="92">
        <v>-4000</v>
      </c>
      <c r="S111" s="92">
        <v>-4000</v>
      </c>
      <c r="T111" s="92">
        <v>-4000</v>
      </c>
      <c r="U111" s="92">
        <v>-4000</v>
      </c>
      <c r="V111" s="92">
        <v>-4000</v>
      </c>
      <c r="W111" s="92">
        <v>-4000</v>
      </c>
      <c r="X111" s="92">
        <v>-4000</v>
      </c>
      <c r="Y111" s="92">
        <v>-4000</v>
      </c>
      <c r="Z111" s="92">
        <v>-4000</v>
      </c>
      <c r="AA111" s="92">
        <v>-4000</v>
      </c>
      <c r="AB111" s="95"/>
      <c r="AC111" s="95"/>
      <c r="AD111" s="95"/>
      <c r="AE111" s="95"/>
      <c r="AF111" s="95"/>
      <c r="AG111" s="95"/>
      <c r="AH111" s="95"/>
      <c r="AI111" s="95"/>
      <c r="AJ111" s="95"/>
      <c r="AK111" s="96"/>
    </row>
    <row r="112" spans="2:37" s="4" customFormat="1" ht="5.45" customHeight="1" x14ac:dyDescent="0.15">
      <c r="B112" s="59"/>
      <c r="C112" s="36"/>
      <c r="D112" s="36"/>
      <c r="E112" s="36"/>
      <c r="F112" s="36"/>
      <c r="G112" s="36"/>
      <c r="H112" s="33"/>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61"/>
    </row>
    <row r="113" spans="2:37" ht="15.75" thickBot="1" x14ac:dyDescent="0.3">
      <c r="B113" s="86"/>
      <c r="C113" s="87" t="s">
        <v>112</v>
      </c>
      <c r="D113" s="88"/>
      <c r="E113" s="88"/>
      <c r="F113" s="88"/>
      <c r="G113" s="88"/>
      <c r="H113" s="89">
        <f>SUM(J113:AK113)</f>
        <v>212588.43139643929</v>
      </c>
      <c r="I113" s="88"/>
      <c r="J113" s="89">
        <f>SUM(J109,J111)</f>
        <v>0</v>
      </c>
      <c r="K113" s="89">
        <f>SUM(K109,K111)</f>
        <v>421.44600000000355</v>
      </c>
      <c r="L113" s="89">
        <f t="shared" ref="L113:AK113" si="197">SUM(L109,L111)</f>
        <v>729.03303999999935</v>
      </c>
      <c r="M113" s="89">
        <f t="shared" si="197"/>
        <v>7238.3530928</v>
      </c>
      <c r="N113" s="89">
        <f t="shared" si="197"/>
        <v>7244.4801546560011</v>
      </c>
      <c r="O113" s="89">
        <f t="shared" si="197"/>
        <v>7250.729757749119</v>
      </c>
      <c r="P113" s="89">
        <f t="shared" si="197"/>
        <v>7257.1043529040999</v>
      </c>
      <c r="Q113" s="89">
        <f t="shared" si="197"/>
        <v>7263.6064399621828</v>
      </c>
      <c r="R113" s="89">
        <f t="shared" si="197"/>
        <v>7270.2385687614278</v>
      </c>
      <c r="S113" s="89">
        <f t="shared" si="197"/>
        <v>7277.00334013666</v>
      </c>
      <c r="T113" s="89">
        <f t="shared" si="197"/>
        <v>7283.9034069393874</v>
      </c>
      <c r="U113" s="89">
        <f t="shared" si="197"/>
        <v>7290.9414750781743</v>
      </c>
      <c r="V113" s="89">
        <f t="shared" si="197"/>
        <v>7298.1203045797392</v>
      </c>
      <c r="W113" s="89">
        <f t="shared" si="197"/>
        <v>7305.442710671332</v>
      </c>
      <c r="X113" s="89">
        <f t="shared" si="197"/>
        <v>7312.9115648847564</v>
      </c>
      <c r="Y113" s="89">
        <f t="shared" si="197"/>
        <v>7320.5297961824544</v>
      </c>
      <c r="Z113" s="89">
        <f t="shared" si="197"/>
        <v>7328.3003921061081</v>
      </c>
      <c r="AA113" s="89">
        <f t="shared" si="197"/>
        <v>7336.2263999482257</v>
      </c>
      <c r="AB113" s="89">
        <f t="shared" si="197"/>
        <v>11344.31092794719</v>
      </c>
      <c r="AC113" s="89">
        <f t="shared" si="197"/>
        <v>11352.557146506131</v>
      </c>
      <c r="AD113" s="89">
        <f t="shared" si="197"/>
        <v>11360.96828943626</v>
      </c>
      <c r="AE113" s="89">
        <f t="shared" si="197"/>
        <v>11369.547655224982</v>
      </c>
      <c r="AF113" s="89">
        <f t="shared" si="197"/>
        <v>11378.298608329482</v>
      </c>
      <c r="AG113" s="89">
        <f t="shared" si="197"/>
        <v>11326.597926740156</v>
      </c>
      <c r="AH113" s="89">
        <f t="shared" si="197"/>
        <v>11334.489885274963</v>
      </c>
      <c r="AI113" s="89">
        <f t="shared" si="197"/>
        <v>11342.539682980461</v>
      </c>
      <c r="AJ113" s="89">
        <f t="shared" si="197"/>
        <v>11350.750476640073</v>
      </c>
      <c r="AK113" s="90">
        <f t="shared" si="197"/>
        <v>0</v>
      </c>
    </row>
    <row r="114" spans="2:37" ht="15" customHeight="1" x14ac:dyDescent="0.25"/>
    <row r="115" spans="2:37" x14ac:dyDescent="0.25">
      <c r="J115" s="2"/>
      <c r="K115" s="2"/>
      <c r="L115" s="2"/>
      <c r="M115" s="2"/>
      <c r="N115" s="2"/>
    </row>
    <row r="116" spans="2:37" x14ac:dyDescent="0.25">
      <c r="J116" s="8"/>
    </row>
    <row r="117" spans="2:37" x14ac:dyDescent="0.25">
      <c r="I117" s="8"/>
    </row>
  </sheetData>
  <sheetProtection sheet="1"/>
  <mergeCells count="1">
    <mergeCell ref="E4:H4"/>
  </mergeCells>
  <conditionalFormatting sqref="F18:F113">
    <cfRule type="cellIs" dxfId="1" priority="1" operator="greaterThan">
      <formula>$F$11</formula>
    </cfRule>
    <cfRule type="cellIs" dxfId="0" priority="2" operator="lessThan">
      <formula>$F$11</formula>
    </cfRule>
  </conditionalFormatting>
  <dataValidations count="2">
    <dataValidation type="custom" allowBlank="1" showInputMessage="1" showErrorMessage="1" sqref="J111:AK111 M82:AK82 J96:AK96 J75:L79 J91:AK93" xr:uid="{4E176F87-4676-4ECC-A3B1-90402A23C5B7}">
      <formula1>J75&lt;=0</formula1>
    </dataValidation>
    <dataValidation type="custom" allowBlank="1" showInputMessage="1" showErrorMessage="1" sqref="J101:L103 J71:AK71" xr:uid="{FCBFB159-3FA9-4FC9-A563-99C1C80F612D}">
      <formula1>J71&gt;=0</formula1>
    </dataValidation>
  </dataValidations>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E10" sqref="E10"/>
    </sheetView>
  </sheetViews>
  <sheetFormatPr defaultRowHeight="15" x14ac:dyDescent="0.25"/>
  <sheetData>
    <row r="1" spans="1:1" x14ac:dyDescent="0.25">
      <c r="A1" t="s">
        <v>177</v>
      </c>
    </row>
    <row r="2" spans="1:1" x14ac:dyDescent="0.25">
      <c r="A2" t="s">
        <v>178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E Project Document" ma:contentTypeID="0x010100A1A26C4BCFF240D5BC273ED44781910B00DB7893F0587B354289208E53F756B6CC" ma:contentTypeVersion="6" ma:contentTypeDescription="REE Project Document" ma:contentTypeScope="" ma:versionID="72d781f77062a5d820404fe684ebf160">
  <xsd:schema xmlns:xsd="http://www.w3.org/2001/XMLSchema" xmlns:xs="http://www.w3.org/2001/XMLSchema" xmlns:p="http://schemas.microsoft.com/office/2006/metadata/properties" xmlns:ns1="http://schemas.microsoft.com/sharepoint/v3" xmlns:ns2="75975772-6a6d-4c16-8090-d45d9e29473d" xmlns:ns3="110614fb-e963-4feb-b2e5-98fc6e4d32f3" xmlns:ns4="2ba16705-9ebe-45e5-8d99-4cfd91a8dc3f" targetNamespace="http://schemas.microsoft.com/office/2006/metadata/properties" ma:root="true" ma:fieldsID="9bba288737aecb79c2fe5e678e8e4a13" ns1:_="" ns2:_="" ns3:_="" ns4:_="">
    <xsd:import namespace="http://schemas.microsoft.com/sharepoint/v3"/>
    <xsd:import namespace="75975772-6a6d-4c16-8090-d45d9e29473d"/>
    <xsd:import namespace="110614fb-e963-4feb-b2e5-98fc6e4d32f3"/>
    <xsd:import namespace="2ba16705-9ebe-45e5-8d99-4cfd91a8dc3f"/>
    <xsd:element name="properties">
      <xsd:complexType>
        <xsd:sequence>
          <xsd:element name="documentManagement">
            <xsd:complexType>
              <xsd:all>
                <xsd:element ref="ns2:_dlc_DocId" minOccurs="0"/>
                <xsd:element ref="ns2:_dlc_DocIdUrl" minOccurs="0"/>
                <xsd:element ref="ns2:_dlc_DocIdPersistId" minOccurs="0"/>
                <xsd:element ref="ns1:Document_x0020_TypeTaxonomyTaxHTField0" minOccurs="0"/>
                <xsd:element ref="ns1:R_x002d_KeywordsTaxonomyTaxHTField0" minOccurs="0"/>
                <xsd:element ref="ns3:Generate_x0020_Keywords" minOccurs="0"/>
                <xsd:element ref="ns1:Project_x0020_Number" minOccurs="0"/>
                <xsd:element ref="ns1:AgressoCustomerTaxonomyTaxHTField0" minOccurs="0"/>
                <xsd:element ref="ns1:BusinessAreaTaxonomyTaxHTField0" minOccurs="0"/>
                <xsd:element ref="ns1:R-DivisionPolicyTaxonomyTaxHTField0" minOccurs="0"/>
                <xsd:element ref="ns1:Market_x0020_SectorTaxonomyTaxHTField0" minOccurs="0"/>
                <xsd:element ref="ns1:Document_x0020_Comments" minOccurs="0"/>
                <xsd:element ref="ns1:Folder_x0020_Structure" minOccurs="0"/>
                <xsd:element ref="ns2:TaxCatchAll" minOccurs="0"/>
                <xsd:element ref="ns2:TaxCatchAllLabel" minOccurs="0"/>
                <xsd:element ref="ns1:FileExtension" minOccurs="0"/>
                <xsd:element ref="ns3:KeyDocument" minOccurs="0"/>
                <xsd:element ref="ns3:AuthoredByCustomer" minOccurs="0"/>
                <xsd:element ref="ns1:Authors" minOccurs="0"/>
                <xsd:element ref="ns3:Authoring_x0020_Departments" minOccurs="0"/>
                <xsd:element ref="ns3:Document_x0020_Issued" minOccurs="0"/>
                <xsd:element ref="ns1:Document_x0020_Reference" minOccurs="0"/>
                <xsd:element ref="ns1:RootDocumentReference" minOccurs="0"/>
                <xsd:element ref="ns3:Issued_x0020_Date" minOccurs="0"/>
                <xsd:element ref="ns3:Document_x0020_Status" minOccurs="0"/>
                <xsd:element ref="ns1:Document_x0020_Approver" minOccurs="0"/>
                <xsd:element ref="ns1:ApprovalRecordedBy" minOccurs="0"/>
                <xsd:element ref="ns1:Version_x0020_No" minOccurs="0"/>
                <xsd:element ref="ns1:R-DivisionTaxonomyTaxHTField0" minOccurs="0"/>
                <xsd:element ref="ns4:HideEveryth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_x0020_TypeTaxonomyTaxHTField0" ma:index="12" ma:taxonomy="true" ma:internalName="Document_x0020_TypeTaxonomyTaxHTField0" ma:taxonomyFieldName="Document_x0020_Type" ma:displayName="Document Type" ma:default="1;#Project Document|df098213-6b74-42fc-9316-2f1a9531d8f9" ma:fieldId="{fd31b5d2-9459-4462-9e35-c51176d55d6c}" ma:sspId="02677147-8018-48bf-96e8-39add3f86844" ma:termSetId="80de7132-7744-4fa5-9cb1-6eeaa76d3251" ma:anchorId="00000000-0000-0000-0000-000000000000" ma:open="false" ma:isKeyword="false">
      <xsd:complexType>
        <xsd:sequence>
          <xsd:element ref="pc:Terms" minOccurs="0" maxOccurs="1"/>
        </xsd:sequence>
      </xsd:complexType>
    </xsd:element>
    <xsd:element name="R_x002d_KeywordsTaxonomyTaxHTField0" ma:index="14" nillable="true" ma:taxonomy="true" ma:internalName="R_x002d_KeywordsTaxonomyTaxHTField0" ma:taxonomyFieldName="R_x002d_Keywords" ma:displayName="R-Keywords" ma:fieldId="{1c42c021-f3aa-43e0-98ca-6790571791a9}" ma:sspId="02677147-8018-48bf-96e8-39add3f86844" ma:termSetId="3101ac92-b66e-4a17-9ea7-0976b491e8e5" ma:anchorId="00000000-0000-0000-0000-000000000000" ma:open="false" ma:isKeyword="false">
      <xsd:complexType>
        <xsd:sequence>
          <xsd:element ref="pc:Terms" minOccurs="0" maxOccurs="1"/>
        </xsd:sequence>
      </xsd:complexType>
    </xsd:element>
    <xsd:element name="Project_x0020_Number" ma:index="16" nillable="true" ma:displayName="Project Number" ma:internalName="Project_x0020_Number">
      <xsd:simpleType>
        <xsd:restriction base="dms:Text"/>
      </xsd:simpleType>
    </xsd:element>
    <xsd:element name="AgressoCustomerTaxonomyTaxHTField0" ma:index="18" nillable="true" ma:taxonomy="true" ma:internalName="AgressoCustomerTaxonomyTaxHTField0" ma:taxonomyFieldName="AgressoCustomer" ma:displayName="Customer" ma:fieldId="{1d3b52e4-1af7-4246-9c35-147842386b6c}" ma:sspId="02677147-8018-48bf-96e8-39add3f86844" ma:termSetId="923cec87-5f7b-42ba-9a57-d5efa69a4b84" ma:anchorId="00000000-0000-0000-0000-000000000000" ma:open="false" ma:isKeyword="false">
      <xsd:complexType>
        <xsd:sequence>
          <xsd:element ref="pc:Terms" minOccurs="0" maxOccurs="1"/>
        </xsd:sequence>
      </xsd:complexType>
    </xsd:element>
    <xsd:element name="BusinessAreaTaxonomyTaxHTField0" ma:index="20" nillable="true" ma:taxonomy="true" ma:internalName="BusinessAreaTaxonomyTaxHTField0" ma:taxonomyFieldName="BusinessArea" ma:displayName="Business Area" ma:fieldId="{4d2c5a62-cace-44d5-a5f6-13d3bee16938}" ma:sspId="02677147-8018-48bf-96e8-39add3f86844" ma:termSetId="b135ba22-1eea-4fc3-9293-1752ba7ea5f6" ma:anchorId="00000000-0000-0000-0000-000000000000" ma:open="false" ma:isKeyword="false">
      <xsd:complexType>
        <xsd:sequence>
          <xsd:element ref="pc:Terms" minOccurs="0" maxOccurs="1"/>
        </xsd:sequence>
      </xsd:complexType>
    </xsd:element>
    <xsd:element name="R-DivisionPolicyTaxonomyTaxHTField0" ma:index="22" nillable="true" ma:taxonomy="true" ma:internalName="R_x002d_DivisionPolicyTaxonomyTaxHTField0" ma:taxonomyFieldName="R_x002d_DivisionPolicy" ma:displayName="Division" ma:fieldId="{50ad19bc-2508-45c6-bb4f-781576d44aa2}" ma:sspId="02677147-8018-48bf-96e8-39add3f86844" ma:termSetId="f724f16d-ce9a-4784-adab-f98a1fd9d8e6" ma:anchorId="00000000-0000-0000-0000-000000000000" ma:open="false" ma:isKeyword="false">
      <xsd:complexType>
        <xsd:sequence>
          <xsd:element ref="pc:Terms" minOccurs="0" maxOccurs="1"/>
        </xsd:sequence>
      </xsd:complexType>
    </xsd:element>
    <xsd:element name="Market_x0020_SectorTaxonomyTaxHTField0" ma:index="25" nillable="true" ma:taxonomy="true" ma:internalName="Market_x0020_SectorTaxonomyTaxHTField0" ma:taxonomyFieldName="Market_x0020_Sector" ma:displayName="Market Sector" ma:fieldId="{91294c4a-0fea-4059-9ad9-cccc9ef86cba}" ma:sspId="02677147-8018-48bf-96e8-39add3f86844" ma:termSetId="08cfdd10-ef36-4030-98be-25f6a603bde4" ma:anchorId="00000000-0000-0000-0000-000000000000" ma:open="false" ma:isKeyword="false">
      <xsd:complexType>
        <xsd:sequence>
          <xsd:element ref="pc:Terms" minOccurs="0" maxOccurs="1"/>
        </xsd:sequence>
      </xsd:complexType>
    </xsd:element>
    <xsd:element name="Document_x0020_Comments" ma:index="26" nillable="true" ma:displayName="Document Comments" ma:internalName="Document_x0020_Comments">
      <xsd:simpleType>
        <xsd:restriction base="dms:Note">
          <xsd:maxLength value="255"/>
        </xsd:restriction>
      </xsd:simpleType>
    </xsd:element>
    <xsd:element name="Folder_x0020_Structure" ma:index="27" nillable="true" ma:displayName="Folder Structure" ma:internalName="Folder_x0020_Structure">
      <xsd:simpleType>
        <xsd:restriction base="dms:Note"/>
      </xsd:simpleType>
    </xsd:element>
    <xsd:element name="FileExtension" ma:index="30" nillable="true" ma:displayName="File Extension" ma:internalName="FileExtension" ma:readOnly="true">
      <xsd:simpleType>
        <xsd:restriction base="dms:Text"/>
      </xsd:simpleType>
    </xsd:element>
    <xsd:element name="Authors" ma:index="33" nillable="true" ma:displayName="Authors" ma:internalName="Auth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Reference" ma:index="36" nillable="true" ma:displayName="Document Reference" ma:indexed="true" ma:internalName="Document_x0020_Reference">
      <xsd:simpleType>
        <xsd:restriction base="dms:Text"/>
      </xsd:simpleType>
    </xsd:element>
    <xsd:element name="RootDocumentReference" ma:index="37" nillable="true" ma:displayName="Root Document Reference" ma:indexed="true" ma:internalName="RootDocumentReference">
      <xsd:simpleType>
        <xsd:restriction base="dms:Text"/>
      </xsd:simpleType>
    </xsd:element>
    <xsd:element name="Document_x0020_Approver" ma:index="40" nillable="true" ma:displayName="Document Approver" ma:internalName="Document_x0020_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alRecordedBy" ma:index="41" nillable="true" ma:displayName="Approval Recorded By" ma:internalName="ApprovalRecord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_x0020_No" ma:index="42" nillable="true" ma:displayName="Version No" ma:internalName="Version_x0020_No" ma:readOnly="true">
      <xsd:simpleType>
        <xsd:restriction base="dms:Text"/>
      </xsd:simpleType>
    </xsd:element>
    <xsd:element name="R-DivisionTaxonomyTaxHTField0" ma:index="43" nillable="true" ma:taxonomy="true" ma:internalName="R_x002d_DivisionTaxonomyTaxHTField0" ma:taxonomyFieldName="R_x002d_Division" ma:displayName="Company" ma:fieldId="{a0b740e5-6a48-43d1-aea4-81fb22ff6c26}" ma:sspId="02677147-8018-48bf-96e8-39add3f86844" ma:termSetId="916500c3-4c6e-47cd-8039-34f4c1f6d9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975772-6a6d-4c16-8090-d45d9e29473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description="" ma:hidden="true" ma:list="{2f1819ee-5203-429e-8ea0-8b6b50eacc98}" ma:internalName="TaxCatchAll" ma:showField="CatchAllData" ma:web="110614fb-e963-4feb-b2e5-98fc6e4d32f3">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description="" ma:hidden="true" ma:list="{2f1819ee-5203-429e-8ea0-8b6b50eacc98}" ma:internalName="TaxCatchAllLabel" ma:readOnly="true" ma:showField="CatchAllDataLabel" ma:web="110614fb-e963-4feb-b2e5-98fc6e4d32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0614fb-e963-4feb-b2e5-98fc6e4d32f3" elementFormDefault="qualified">
    <xsd:import namespace="http://schemas.microsoft.com/office/2006/documentManagement/types"/>
    <xsd:import namespace="http://schemas.microsoft.com/office/infopath/2007/PartnerControls"/>
    <xsd:element name="Generate_x0020_Keywords" ma:index="15" nillable="true" ma:displayName="Generate Keywords" ma:default="1" ma:internalName="Generate_x0020_Keywords">
      <xsd:simpleType>
        <xsd:restriction base="dms:Boolean"/>
      </xsd:simpleType>
    </xsd:element>
    <xsd:element name="KeyDocument" ma:index="31" nillable="true" ma:displayName="Key Document" ma:default="0" ma:internalName="KeyDocument">
      <xsd:simpleType>
        <xsd:restriction base="dms:Boolean"/>
      </xsd:simpleType>
    </xsd:element>
    <xsd:element name="AuthoredByCustomer" ma:index="32" nillable="true" ma:displayName="Authored By Customer" ma:default="0" ma:internalName="AuthoredByCustomer">
      <xsd:simpleType>
        <xsd:restriction base="dms:Boolean"/>
      </xsd:simpleType>
    </xsd:element>
    <xsd:element name="Authoring_x0020_Departments" ma:index="34" nillable="true" ma:displayName="Authoring Departments" ma:internalName="Authoring_x0020_Departments">
      <xsd:complexType>
        <xsd:complexContent>
          <xsd:extension base="dms:MultiChoiceFillIn">
            <xsd:sequence>
              <xsd:element name="Value" maxOccurs="unbounded" minOccurs="0" nillable="true">
                <xsd:simpleType>
                  <xsd:union memberTypes="dms:Text">
                    <xsd:simpleType>
                      <xsd:restriction base="dms:Choice">
                        <xsd:enumeration value="No Department"/>
                      </xsd:restriction>
                    </xsd:simpleType>
                  </xsd:union>
                </xsd:simpleType>
              </xsd:element>
            </xsd:sequence>
          </xsd:extension>
        </xsd:complexContent>
      </xsd:complexType>
    </xsd:element>
    <xsd:element name="Document_x0020_Issued" ma:index="35" nillable="true" ma:displayName="Document Issued" ma:internalName="Document_x0020_Issued">
      <xsd:simpleType>
        <xsd:restriction base="dms:Choice">
          <xsd:enumeration value="Yes"/>
          <xsd:enumeration value="No"/>
        </xsd:restriction>
      </xsd:simpleType>
    </xsd:element>
    <xsd:element name="Issued_x0020_Date" ma:index="38" nillable="true" ma:displayName="Issued Date" ma:format="DateOnly" ma:internalName="Issued_x0020_Date">
      <xsd:simpleType>
        <xsd:restriction base="dms:DateTime"/>
      </xsd:simpleType>
    </xsd:element>
    <xsd:element name="Document_x0020_Status" ma:index="39" nillable="true" ma:displayName="Document Status" ma:internalName="Document_x0020_Status">
      <xsd:simpleType>
        <xsd:restriction base="dms:Choice">
          <xsd:enumeration value="Approved"/>
          <xsd:enumeration value="Draft"/>
        </xsd:restriction>
      </xsd:simpleType>
    </xsd:element>
  </xsd:schema>
  <xsd:schema xmlns:xsd="http://www.w3.org/2001/XMLSchema" xmlns:xs="http://www.w3.org/2001/XMLSchema" xmlns:dms="http://schemas.microsoft.com/office/2006/documentManagement/types" xmlns:pc="http://schemas.microsoft.com/office/infopath/2007/PartnerControls" targetNamespace="2ba16705-9ebe-45e5-8d99-4cfd91a8dc3f" elementFormDefault="qualified">
    <xsd:import namespace="http://schemas.microsoft.com/office/2006/documentManagement/types"/>
    <xsd:import namespace="http://schemas.microsoft.com/office/infopath/2007/PartnerControls"/>
    <xsd:element name="HideEverything" ma:index="44" nillable="true" ma:displayName="HideEverything" ma:internalName="HideEveryth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5975772-6a6d-4c16-8090-d45d9e29473d">
      <Value>1</Value>
    </TaxCatchAll>
    <Document_x0020_TypeTaxonomyTaxHTField0 xmlns="http://schemas.microsoft.com/sharepoint/v3">
      <Terms xmlns="http://schemas.microsoft.com/office/infopath/2007/PartnerControls">
        <TermInfo xmlns="http://schemas.microsoft.com/office/infopath/2007/PartnerControls">
          <TermName xmlns="http://schemas.microsoft.com/office/infopath/2007/PartnerControls">Project Document</TermName>
          <TermId xmlns="http://schemas.microsoft.com/office/infopath/2007/PartnerControls">df098213-6b74-42fc-9316-2f1a9531d8f9</TermId>
        </TermInfo>
      </Terms>
    </Document_x0020_TypeTaxonomyTaxHTField0>
    <Generate_x0020_Keywords xmlns="110614fb-e963-4feb-b2e5-98fc6e4d32f3">true</Generate_x0020_Keywords>
    <Document_x0020_Comments xmlns="http://schemas.microsoft.com/sharepoint/v3" xsi:nil="true"/>
    <Authors xmlns="http://schemas.microsoft.com/sharepoint/v3">
      <UserInfo>
        <DisplayName/>
        <AccountId xsi:nil="true"/>
        <AccountType/>
      </UserInfo>
    </Authors>
    <R-DivisionTaxonomyTaxHTField0 xmlns="http://schemas.microsoft.com/sharepoint/v3">
      <Terms xmlns="http://schemas.microsoft.com/office/infopath/2007/PartnerControls"/>
    </R-DivisionTaxonomyTaxHTField0>
    <Project_x0020_Number xmlns="http://schemas.microsoft.com/sharepoint/v3" xsi:nil="true"/>
    <Authoring_x0020_Departments xmlns="110614fb-e963-4feb-b2e5-98fc6e4d32f3"/>
    <Document_x0020_Approver xmlns="http://schemas.microsoft.com/sharepoint/v3">
      <UserInfo>
        <DisplayName/>
        <AccountId xsi:nil="true"/>
        <AccountType/>
      </UserInfo>
    </Document_x0020_Approver>
    <R_x002d_KeywordsTaxonomyTaxHTField0 xmlns="http://schemas.microsoft.com/sharepoint/v3">
      <Terms xmlns="http://schemas.microsoft.com/office/infopath/2007/PartnerControls"/>
    </R_x002d_KeywordsTaxonomyTaxHTField0>
    <BusinessAreaTaxonomyTaxHTField0 xmlns="http://schemas.microsoft.com/sharepoint/v3">
      <Terms xmlns="http://schemas.microsoft.com/office/infopath/2007/PartnerControls"/>
    </BusinessAreaTaxonomyTaxHTField0>
    <Document_x0020_Status xmlns="110614fb-e963-4feb-b2e5-98fc6e4d32f3" xsi:nil="true"/>
    <Document_x0020_Reference xmlns="http://schemas.microsoft.com/sharepoint/v3" xsi:nil="true"/>
    <RootDocumentReference xmlns="http://schemas.microsoft.com/sharepoint/v3" xsi:nil="true"/>
    <R-DivisionPolicyTaxonomyTaxHTField0 xmlns="http://schemas.microsoft.com/sharepoint/v3">
      <Terms xmlns="http://schemas.microsoft.com/office/infopath/2007/PartnerControls"/>
    </R-DivisionPolicyTaxonomyTaxHTField0>
    <Document_x0020_Issued xmlns="110614fb-e963-4feb-b2e5-98fc6e4d32f3" xsi:nil="true"/>
    <Issued_x0020_Date xmlns="110614fb-e963-4feb-b2e5-98fc6e4d32f3" xsi:nil="true"/>
    <HideEverything xmlns="2ba16705-9ebe-45e5-8d99-4cfd91a8dc3f" xsi:nil="true"/>
    <AuthoredByCustomer xmlns="110614fb-e963-4feb-b2e5-98fc6e4d32f3">false</AuthoredByCustomer>
    <Folder_x0020_Structure xmlns="http://schemas.microsoft.com/sharepoint/v3">&lt;a href="/projects/ED16536/Documents"&gt;Documents&lt;/a&gt; &amp;gt; &lt;a href="/projects/ED16536/Documents/3%20Project%20delivery%20ED16536%20Advanced%20Fuels%20Fund"&gt;3 Project delivery ED16536 Advanced Fuels Fund&lt;/a&gt; &amp;gt; &lt;a href="/projects/ED16536/Documents/3%20Project%20delivery%20ED16536%20Advanced%20Fuels%20Fund/3%20Background%20information"&gt;3 Background information&lt;/a&gt; &amp;gt; &lt;a href="/projects/ED16536/Documents/3%20Project%20delivery%20ED16536%20Advanced%20Fuels%20Fund/3%20Background%20information/AFF%20Final%20Docs_180722"&gt;AFF Final Docs_180722&lt;/a&gt;</Folder_x0020_Structure>
    <KeyDocument xmlns="110614fb-e963-4feb-b2e5-98fc6e4d32f3">false</KeyDocument>
    <Market_x0020_SectorTaxonomyTaxHTField0 xmlns="http://schemas.microsoft.com/sharepoint/v3">
      <Terms xmlns="http://schemas.microsoft.com/office/infopath/2007/PartnerControls"/>
    </Market_x0020_SectorTaxonomyTaxHTField0>
    <AgressoCustomerTaxonomyTaxHTField0 xmlns="http://schemas.microsoft.com/sharepoint/v3">
      <Terms xmlns="http://schemas.microsoft.com/office/infopath/2007/PartnerControls"/>
    </AgressoCustomerTaxonomyTaxHTField0>
    <ApprovalRecordedBy xmlns="http://schemas.microsoft.com/sharepoint/v3">
      <UserInfo>
        <DisplayName/>
        <AccountId xsi:nil="true"/>
        <AccountType/>
      </UserInfo>
    </ApprovalRecordedBy>
    <Version_x0020_No xmlns="http://schemas.microsoft.com/sharepoint/v3">0.1</Version_x0020_N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2677147-8018-48bf-96e8-39add3f86844" ContentTypeId="0x010100A1A26C4BCFF240D5BC273ED44781910B"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954FFF47-2903-41F7-8901-3CDAACAA084C}"/>
</file>

<file path=customXml/itemProps2.xml><?xml version="1.0" encoding="utf-8"?>
<ds:datastoreItem xmlns:ds="http://schemas.openxmlformats.org/officeDocument/2006/customXml" ds:itemID="{FCA96D0A-81E6-48E5-A711-90C33A85EC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3bf3038-819e-414d-a916-00d729168646"/>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7EB10AB-1CD4-4AFD-AEDC-4B2DEF2A6CD9}">
  <ds:schemaRefs>
    <ds:schemaRef ds:uri="http://schemas.microsoft.com/sharepoint/v3/contenttype/forms"/>
  </ds:schemaRefs>
</ds:datastoreItem>
</file>

<file path=customXml/itemProps4.xml><?xml version="1.0" encoding="utf-8"?>
<ds:datastoreItem xmlns:ds="http://schemas.openxmlformats.org/officeDocument/2006/customXml" ds:itemID="{71FD2D23-84E3-4233-A52C-7FA1F75FE50E}"/>
</file>

<file path=customXml/itemProps5.xml><?xml version="1.0" encoding="utf-8"?>
<ds:datastoreItem xmlns:ds="http://schemas.openxmlformats.org/officeDocument/2006/customXml" ds:itemID="{CAE09DB4-ECEC-42AB-A9F1-CA139B03D8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 on cash flow</vt:lpstr>
      <vt:lpstr>Cash flow - Proposed plant</vt:lpstr>
      <vt:lpstr>Counterfactual Cost</vt:lpstr>
      <vt:lpstr>Cash flow - example</vt:lpstr>
      <vt:lpstr>Lists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Groves, Lisa</dc:creator>
  <cp:keywords/>
  <dc:description/>
  <cp:lastModifiedBy>Ure, Andrew</cp:lastModifiedBy>
  <cp:revision/>
  <dcterms:created xsi:type="dcterms:W3CDTF">2014-08-29T12:28:45Z</dcterms:created>
  <dcterms:modified xsi:type="dcterms:W3CDTF">2022-07-12T16:31:18Z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0x010100A1A26C4BCFF240D5BC273ED44781910B00DB7893F0587B354289208E53F756B6CC</vt:lpwstr>
  </property>
  <property fmtid="{D5CDD505-2E9C-101B-9397-08002B2CF9AE}" pid="3" name="CustomTag">
    <vt:lpwstr/>
  </property>
  <property fmtid="{D5CDD505-2E9C-101B-9397-08002B2CF9AE}" pid="4" name="FinancialYear">
    <vt:lpwstr/>
  </property>
  <property fmtid="{D5CDD505-2E9C-101B-9397-08002B2CF9AE}" pid="5" name="BusinessArea">
    <vt:lpwstr/>
  </property>
  <property fmtid="{D5CDD505-2E9C-101B-9397-08002B2CF9AE}" pid="6" name="AgressoCustomer">
    <vt:lpwstr/>
  </property>
  <property fmtid="{D5CDD505-2E9C-101B-9397-08002B2CF9AE}" pid="7" name="R-DivisionPolicy">
    <vt:lpwstr/>
  </property>
  <property fmtid="{D5CDD505-2E9C-101B-9397-08002B2CF9AE}" pid="8" name="R-Keywords">
    <vt:lpwstr/>
  </property>
  <property fmtid="{D5CDD505-2E9C-101B-9397-08002B2CF9AE}" pid="9" name="Market Sector">
    <vt:lpwstr/>
  </property>
  <property fmtid="{D5CDD505-2E9C-101B-9397-08002B2CF9AE}" pid="10" name="Document Type">
    <vt:lpwstr>1;#Project Document|df098213-6b74-42fc-9316-2f1a9531d8f9</vt:lpwstr>
  </property>
  <property fmtid="{D5CDD505-2E9C-101B-9397-08002B2CF9AE}" pid="11" name="R-Division">
    <vt:lpwstr/>
  </property>
</Properties>
</file>